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6380" windowHeight="8190"/>
  </bookViews>
  <sheets>
    <sheet name="Wydział Kultury" sheetId="1" r:id="rId1"/>
    <sheet name="Wydział Zdrowia i Polityki Społ" sheetId="12" r:id="rId2"/>
    <sheet name="Wydział Sportu i Rekreacji" sheetId="10" r:id="rId3"/>
    <sheet name="Wydział Edukacji" sheetId="7" r:id="rId4"/>
    <sheet name="Wydział Srodowiska i Ekologii" sheetId="11" r:id="rId5"/>
    <sheet name="Wydział Ochrony Ludności" sheetId="8" r:id="rId6"/>
    <sheet name="Wydział Komunkacji Społecznej" sheetId="14" r:id="rId7"/>
    <sheet name="Wydział Promocji i Turystyki" sheetId="9" r:id="rId8"/>
    <sheet name="BTCM" sheetId="3" r:id="rId9"/>
    <sheet name="Biuro Rewitalizacji" sheetId="2" r:id="rId10"/>
    <sheet name="Wydział Gospodarki Komunalnej" sheetId="13" r:id="rId11"/>
    <sheet name="MOPR" sheetId="6" r:id="rId12"/>
    <sheet name="CWB" sheetId="5" r:id="rId13"/>
    <sheet name="BOU" sheetId="15" r:id="rId14"/>
  </sheets>
  <externalReferences>
    <externalReference r:id="rId15"/>
  </externalReferences>
  <definedNames>
    <definedName name="_xlnm.Print_Area" localSheetId="3">'Wydział Edukacji'!$A:$J</definedName>
    <definedName name="_xlnm.Print_Titles" localSheetId="11">MOPR!$2:$4</definedName>
    <definedName name="_xlnm.Print_Titles" localSheetId="3">'Wydział Edukacji'!$2:$4</definedName>
    <definedName name="_xlnm.Print_Titles" localSheetId="10">'Wydział Gospodarki Komunalnej'!$2:$4</definedName>
    <definedName name="_xlnm.Print_Titles" localSheetId="6">'Wydział Komunkacji Społecznej'!$2:$4</definedName>
    <definedName name="_xlnm.Print_Titles" localSheetId="7">'Wydział Promocji i Turystyki'!$2:$4</definedName>
    <definedName name="_xlnm.Print_Titles" localSheetId="2">'Wydział Sportu i Rekreacji'!$3:$5</definedName>
    <definedName name="_xlnm.Print_Titles" localSheetId="4">'Wydział Srodowiska i Ekologii'!$2:$4</definedName>
    <definedName name="_xlnm.Print_Titles" localSheetId="1">'Wydział Zdrowia i Polityki Społ'!$2:$4</definedName>
  </definedNames>
  <calcPr calcId="977461" fullCalcOnLoad="1"/>
</workbook>
</file>

<file path=xl/calcChain.xml><?xml version="1.0" encoding="utf-8"?>
<calcChain xmlns="http://schemas.openxmlformats.org/spreadsheetml/2006/main">
  <c r="J67" i="6"/>
  <c r="I67"/>
  <c r="H67"/>
  <c r="J63"/>
  <c r="I63"/>
  <c r="H63"/>
  <c r="J60"/>
  <c r="J64"/>
  <c r="J68"/>
  <c r="I59"/>
  <c r="H59"/>
  <c r="F59"/>
  <c r="E59"/>
  <c r="J50"/>
  <c r="I50"/>
  <c r="H50"/>
  <c r="E50"/>
  <c r="J44"/>
  <c r="I44"/>
  <c r="H44"/>
  <c r="F44"/>
  <c r="E44"/>
  <c r="E38"/>
  <c r="J32"/>
  <c r="I32"/>
  <c r="H32"/>
  <c r="I28"/>
  <c r="H28"/>
  <c r="F28"/>
  <c r="E28"/>
  <c r="C28"/>
  <c r="I22"/>
  <c r="H22"/>
  <c r="F22"/>
  <c r="E22"/>
  <c r="C22"/>
  <c r="J16"/>
  <c r="J17"/>
  <c r="J23"/>
  <c r="J29"/>
  <c r="J33"/>
  <c r="J39"/>
  <c r="J45"/>
  <c r="I16"/>
  <c r="H16"/>
  <c r="F16"/>
  <c r="C16"/>
  <c r="E12"/>
  <c r="I8"/>
  <c r="I17"/>
  <c r="I23"/>
  <c r="I29"/>
  <c r="I33"/>
  <c r="I39"/>
  <c r="I45"/>
  <c r="I51"/>
  <c r="I60"/>
  <c r="I64"/>
  <c r="I68"/>
  <c r="H8"/>
  <c r="H17"/>
  <c r="H23"/>
  <c r="H29"/>
  <c r="H33"/>
  <c r="H39"/>
  <c r="H45"/>
  <c r="H51"/>
  <c r="H60"/>
  <c r="H64"/>
  <c r="H68"/>
  <c r="E8"/>
  <c r="E17"/>
  <c r="E23"/>
  <c r="E29"/>
  <c r="E33"/>
  <c r="E39"/>
  <c r="E45"/>
  <c r="E51"/>
  <c r="E60"/>
  <c r="E64"/>
  <c r="E68"/>
  <c r="I7"/>
  <c r="H7"/>
  <c r="F7"/>
  <c r="F8"/>
  <c r="F17"/>
  <c r="F23"/>
  <c r="F29"/>
  <c r="F33"/>
  <c r="F39"/>
  <c r="F45"/>
  <c r="F51"/>
  <c r="F60"/>
  <c r="F64"/>
  <c r="F68"/>
  <c r="E7"/>
  <c r="C7"/>
  <c r="C8"/>
  <c r="C17"/>
  <c r="C23"/>
  <c r="E6"/>
  <c r="I8" i="15"/>
  <c r="H8"/>
  <c r="E8"/>
  <c r="C8"/>
  <c r="G7"/>
  <c r="F7"/>
  <c r="G6"/>
  <c r="F6"/>
  <c r="F8"/>
  <c r="G6" i="5"/>
  <c r="G7"/>
  <c r="C15"/>
  <c r="D15"/>
  <c r="E15"/>
  <c r="F15"/>
  <c r="G15"/>
  <c r="H15"/>
  <c r="I15"/>
  <c r="C10" i="13"/>
  <c r="C11"/>
  <c r="E10"/>
  <c r="E11"/>
  <c r="F10"/>
  <c r="F11"/>
  <c r="H10"/>
  <c r="I10"/>
  <c r="J10"/>
  <c r="H11"/>
  <c r="I11"/>
  <c r="J11"/>
  <c r="C16"/>
  <c r="E16"/>
  <c r="F16"/>
  <c r="H16"/>
  <c r="I16"/>
  <c r="I17"/>
  <c r="J16"/>
  <c r="J17"/>
  <c r="C17"/>
  <c r="E17"/>
  <c r="F17"/>
  <c r="H17"/>
  <c r="E6" i="2"/>
  <c r="C11"/>
  <c r="C12"/>
  <c r="E11"/>
  <c r="E12"/>
  <c r="F11"/>
  <c r="H11"/>
  <c r="I11"/>
  <c r="J11"/>
  <c r="J12"/>
  <c r="F12"/>
  <c r="I12"/>
  <c r="D6" i="3"/>
  <c r="G6"/>
  <c r="D7"/>
  <c r="G7"/>
  <c r="D8"/>
  <c r="G8"/>
  <c r="D9"/>
  <c r="G9"/>
  <c r="C10"/>
  <c r="E10"/>
  <c r="F10"/>
  <c r="H10"/>
  <c r="I10"/>
  <c r="C21" i="9"/>
  <c r="C22"/>
  <c r="E21"/>
  <c r="E22"/>
  <c r="H22"/>
  <c r="F21"/>
  <c r="H21"/>
  <c r="I21"/>
  <c r="F22"/>
  <c r="I22"/>
  <c r="J22"/>
  <c r="C15" i="14"/>
  <c r="E15"/>
  <c r="F15"/>
  <c r="F16"/>
  <c r="H15"/>
  <c r="I15"/>
  <c r="I16"/>
  <c r="C16"/>
  <c r="E16"/>
  <c r="H16"/>
  <c r="J16"/>
  <c r="G6" i="8"/>
  <c r="C7"/>
  <c r="C8"/>
  <c r="E7"/>
  <c r="E8"/>
  <c r="H8"/>
  <c r="F7"/>
  <c r="F8"/>
  <c r="H7"/>
  <c r="I7"/>
  <c r="J7"/>
  <c r="I8"/>
  <c r="J8"/>
  <c r="G6" i="11"/>
  <c r="G7"/>
  <c r="G8"/>
  <c r="G9"/>
  <c r="G10"/>
  <c r="C11"/>
  <c r="C12"/>
  <c r="E11"/>
  <c r="E12"/>
  <c r="F11"/>
  <c r="H11"/>
  <c r="I11"/>
  <c r="I12"/>
  <c r="J11"/>
  <c r="J12"/>
  <c r="F12"/>
  <c r="H12"/>
  <c r="C14" i="7"/>
  <c r="E14"/>
  <c r="F14"/>
  <c r="H14"/>
  <c r="I14"/>
  <c r="I20"/>
  <c r="C19"/>
  <c r="C20"/>
  <c r="E19"/>
  <c r="F19"/>
  <c r="H19"/>
  <c r="I19"/>
  <c r="E20"/>
  <c r="F20"/>
  <c r="H20"/>
  <c r="G7" i="10"/>
  <c r="H7"/>
  <c r="G8"/>
  <c r="H8"/>
  <c r="G9"/>
  <c r="H9"/>
  <c r="H28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C28"/>
  <c r="E28"/>
  <c r="F28"/>
  <c r="I28"/>
  <c r="G30"/>
  <c r="H30"/>
  <c r="G31"/>
  <c r="H31"/>
  <c r="H32"/>
  <c r="C32"/>
  <c r="C33"/>
  <c r="E32"/>
  <c r="F32"/>
  <c r="F33"/>
  <c r="I32"/>
  <c r="I33"/>
  <c r="C76"/>
  <c r="C87"/>
  <c r="E76"/>
  <c r="F76"/>
  <c r="H76"/>
  <c r="H87"/>
  <c r="I76"/>
  <c r="I87"/>
  <c r="K76"/>
  <c r="C86"/>
  <c r="E86"/>
  <c r="E87"/>
  <c r="F86"/>
  <c r="H86"/>
  <c r="I86"/>
  <c r="K86"/>
  <c r="K87"/>
  <c r="G92"/>
  <c r="H92"/>
  <c r="G93"/>
  <c r="H93"/>
  <c r="G94"/>
  <c r="H94"/>
  <c r="G95"/>
  <c r="H95"/>
  <c r="H98"/>
  <c r="G96"/>
  <c r="H96"/>
  <c r="G97"/>
  <c r="H97"/>
  <c r="C98"/>
  <c r="C221"/>
  <c r="E98"/>
  <c r="E221"/>
  <c r="F98"/>
  <c r="A99"/>
  <c r="G100"/>
  <c r="H100"/>
  <c r="G101"/>
  <c r="H101"/>
  <c r="G102"/>
  <c r="H102"/>
  <c r="G103"/>
  <c r="H103"/>
  <c r="H207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C207"/>
  <c r="E207"/>
  <c r="F207"/>
  <c r="J207"/>
  <c r="K207"/>
  <c r="K221"/>
  <c r="G209"/>
  <c r="H209"/>
  <c r="G210"/>
  <c r="H210"/>
  <c r="H22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C220"/>
  <c r="E220"/>
  <c r="F220"/>
  <c r="I221"/>
  <c r="E226"/>
  <c r="G226"/>
  <c r="E227"/>
  <c r="G227"/>
  <c r="E228"/>
  <c r="G228"/>
  <c r="E229"/>
  <c r="G229"/>
  <c r="E230"/>
  <c r="G230"/>
  <c r="E231"/>
  <c r="G231"/>
  <c r="E232"/>
  <c r="G232"/>
  <c r="E233"/>
  <c r="G233"/>
  <c r="E234"/>
  <c r="E235"/>
  <c r="G235"/>
  <c r="E236"/>
  <c r="G236"/>
  <c r="E237"/>
  <c r="G237"/>
  <c r="E238"/>
  <c r="G238"/>
  <c r="E239"/>
  <c r="G239"/>
  <c r="E240"/>
  <c r="G240"/>
  <c r="E241"/>
  <c r="G241"/>
  <c r="E242"/>
  <c r="G242"/>
  <c r="E243"/>
  <c r="G243"/>
  <c r="E244"/>
  <c r="G244"/>
  <c r="E245"/>
  <c r="G245"/>
  <c r="E246"/>
  <c r="G246"/>
  <c r="E247"/>
  <c r="G247"/>
  <c r="E248"/>
  <c r="G248"/>
  <c r="E249"/>
  <c r="G249"/>
  <c r="E250"/>
  <c r="G250"/>
  <c r="E251"/>
  <c r="G251"/>
  <c r="E252"/>
  <c r="G252"/>
  <c r="E253"/>
  <c r="G253"/>
  <c r="E254"/>
  <c r="G254"/>
  <c r="C255"/>
  <c r="C256"/>
  <c r="F255"/>
  <c r="F256"/>
  <c r="H255"/>
  <c r="I255"/>
  <c r="I256"/>
  <c r="J255"/>
  <c r="J256"/>
  <c r="C10" i="12"/>
  <c r="C11"/>
  <c r="E10"/>
  <c r="F10"/>
  <c r="H10"/>
  <c r="H11"/>
  <c r="I10"/>
  <c r="I11"/>
  <c r="J10"/>
  <c r="J11"/>
  <c r="E11"/>
  <c r="F11"/>
  <c r="C38"/>
  <c r="E38"/>
  <c r="F38"/>
  <c r="F42"/>
  <c r="H38"/>
  <c r="H42"/>
  <c r="I38"/>
  <c r="J38"/>
  <c r="C41"/>
  <c r="C42"/>
  <c r="E41"/>
  <c r="F41"/>
  <c r="H41"/>
  <c r="I41"/>
  <c r="J41"/>
  <c r="J42"/>
  <c r="C48"/>
  <c r="C49"/>
  <c r="E48"/>
  <c r="E49"/>
  <c r="F48"/>
  <c r="F49"/>
  <c r="H48"/>
  <c r="I48"/>
  <c r="J48"/>
  <c r="J49"/>
  <c r="H49"/>
  <c r="I49"/>
  <c r="C79"/>
  <c r="E79"/>
  <c r="E80"/>
  <c r="F79"/>
  <c r="F80"/>
  <c r="H79"/>
  <c r="H80"/>
  <c r="I79"/>
  <c r="I80"/>
  <c r="J79"/>
  <c r="J80"/>
  <c r="C80"/>
  <c r="C104"/>
  <c r="E104"/>
  <c r="E116"/>
  <c r="F104"/>
  <c r="H104"/>
  <c r="I104"/>
  <c r="J104"/>
  <c r="F106"/>
  <c r="F107"/>
  <c r="F108"/>
  <c r="F109"/>
  <c r="F110"/>
  <c r="F111"/>
  <c r="F112"/>
  <c r="F113"/>
  <c r="C115"/>
  <c r="E115"/>
  <c r="H115"/>
  <c r="I115"/>
  <c r="I116"/>
  <c r="J115"/>
  <c r="J116"/>
  <c r="C27" i="1"/>
  <c r="E27"/>
  <c r="F27"/>
  <c r="H27"/>
  <c r="I27"/>
  <c r="J27"/>
  <c r="C55"/>
  <c r="E55"/>
  <c r="H55"/>
  <c r="I55"/>
  <c r="C74"/>
  <c r="E74"/>
  <c r="F74"/>
  <c r="H74"/>
  <c r="I74"/>
  <c r="E33" i="10"/>
  <c r="F221"/>
  <c r="F87"/>
  <c r="E42" i="12"/>
  <c r="F115"/>
  <c r="H116"/>
  <c r="C116"/>
  <c r="I42"/>
  <c r="H221" i="10"/>
  <c r="H33"/>
  <c r="C29" i="6"/>
  <c r="C33"/>
  <c r="C39"/>
  <c r="C45"/>
  <c r="C51"/>
  <c r="C60"/>
  <c r="C64"/>
  <c r="C68"/>
  <c r="F116" i="12"/>
  <c r="E255" i="10"/>
  <c r="E256"/>
  <c r="H256"/>
</calcChain>
</file>

<file path=xl/sharedStrings.xml><?xml version="1.0" encoding="utf-8"?>
<sst xmlns="http://schemas.openxmlformats.org/spreadsheetml/2006/main" count="1331" uniqueCount="845">
  <si>
    <t xml:space="preserve">Nazwa organizacji, której udzielono dotacji </t>
  </si>
  <si>
    <t>Tytuł projektu</t>
  </si>
  <si>
    <t xml:space="preserve">Kwota dotacji przyznana wg umowy </t>
  </si>
  <si>
    <t>Końcowy koszt całkowity realizacji projektu wg rozliczenia (w zł)</t>
  </si>
  <si>
    <t>Kwota dotacji wykorzystana wg rozliczenia (w zł)</t>
  </si>
  <si>
    <t>Wkład własny organizacji wg rozliczenia</t>
  </si>
  <si>
    <t>Uwagi   (np. informacja o zwrocie dotacji- kwota i data zwrotu)</t>
  </si>
  <si>
    <t>(w zł)</t>
  </si>
  <si>
    <t>% udział dotacji w całkowitych kosztach</t>
  </si>
  <si>
    <t>finansowy (w zł)</t>
  </si>
  <si>
    <t>poza finansowy (w zł)</t>
  </si>
  <si>
    <t>Dział:  921   rozdział:  92105  zadanie:  wspieranie inicjatyw  § 2360 gmina</t>
  </si>
  <si>
    <t>Fundacja For Photography</t>
  </si>
  <si>
    <t>Rok 2021 rokiem jubileuszu 1981-2021</t>
  </si>
  <si>
    <t>Fundacja Swiatło</t>
  </si>
  <si>
    <t>XIII Miasto Aniołów z Efatą</t>
  </si>
  <si>
    <t>Fundacja EMIC</t>
  </si>
  <si>
    <t>Transgresje 2021</t>
  </si>
  <si>
    <t>Fundacja Bialy Kruk"</t>
  </si>
  <si>
    <t>Wideomural Ciepło-Zimno</t>
  </si>
  <si>
    <t xml:space="preserve">Fundacja Generał Elżbiety Zawackiej </t>
  </si>
  <si>
    <t>Biuletyn Fundacji Generał Zawackiej</t>
  </si>
  <si>
    <t>Testament Generał. Upamietnianie bohaterów i bohaterek II wojny światowej</t>
  </si>
  <si>
    <t>Fundacja na Rzecz Pomocy i Rozwoju ZSM w Toruniu</t>
  </si>
  <si>
    <t>Obchody Jubileuszu 100-lecia ZSM w Toruniu</t>
  </si>
  <si>
    <t xml:space="preserve">Stowarzyszenie Kultury Celtyckiej "Celtycki Gotyk" </t>
  </si>
  <si>
    <t xml:space="preserve">Organizacja koncertów w nurcie poezji śpiewanej Piernikowe Spotkanie z Balladą </t>
  </si>
  <si>
    <t>X Jubileuszowy Międzynarodowy Festiwal Tańca i Muzyki Celtyckiej</t>
  </si>
  <si>
    <t>Stowarzyszenie Miłośników Muzyki Chóralnej Astrolabium</t>
  </si>
  <si>
    <t>VIII Międzynarodowy Festiwal Chorów "Per Musican Ad Astra"</t>
  </si>
  <si>
    <t>Stowarzyszenie Kujawsko-Pomorski Klaster Brewstera</t>
  </si>
  <si>
    <t>Festiwal LULU</t>
  </si>
  <si>
    <t>Towarzystwo Naukowe w Toruniu</t>
  </si>
  <si>
    <t>Prowadzenie Archiwum i Biblioteki prof.. Konrada Górskiego</t>
  </si>
  <si>
    <t>Toruńska Drużyna Wojów Słowiańskich "Dąb Pomorza"</t>
  </si>
  <si>
    <t>Wakacje z Historią</t>
  </si>
  <si>
    <t xml:space="preserve">Towarzystwo Miast Partnerskich Torunia </t>
  </si>
  <si>
    <t xml:space="preserve">12. Ogrodowe Spotkania z Piosenką Francuską </t>
  </si>
  <si>
    <t>razem (podsuma)</t>
  </si>
  <si>
    <t>Dział: 921  rozdział:   92195 zadanie: festiwale i imprezy kulturalne  §    2360 gmina   (FUNDACJE)</t>
  </si>
  <si>
    <t xml:space="preserve">Fundacja Europejska Akademia Sztuki </t>
  </si>
  <si>
    <t>Festiwal Muzyki i Sztuki Krajów Bałtyckich PROBALTICA</t>
  </si>
  <si>
    <t>30-lecie zespołu Multicamerata</t>
  </si>
  <si>
    <t>Fundacja Biuro Kultury</t>
  </si>
  <si>
    <t>Festiwal Filmowy- III letni</t>
  </si>
  <si>
    <t xml:space="preserve">Fundacja Serca Bicie </t>
  </si>
  <si>
    <t>Koncert pamięci Andrzeja Zauchy</t>
  </si>
  <si>
    <t>Fundacja Rusz</t>
  </si>
  <si>
    <t>Słownik Lindego wg. Galerii Rusz</t>
  </si>
  <si>
    <t>14. Międzynarodowy Festiwal Sztuki na Bilbordach</t>
  </si>
  <si>
    <t xml:space="preserve">Fundacja Platon </t>
  </si>
  <si>
    <t>Koncert Fundacji</t>
  </si>
  <si>
    <t>Fundacja Pinata</t>
  </si>
  <si>
    <t>Pogranicze Abstrakcji</t>
  </si>
  <si>
    <t>Fundacja You Plan Culture</t>
  </si>
  <si>
    <t>Festiwal Kultury Podrózy SwiatoPogląd</t>
  </si>
  <si>
    <t>Nasz ONKOswiat</t>
  </si>
  <si>
    <t xml:space="preserve">Fundacja Biały Kruk </t>
  </si>
  <si>
    <t>Film fabularny Taksiarz - mały grant</t>
  </si>
  <si>
    <t xml:space="preserve">Fundacja światło </t>
  </si>
  <si>
    <t>XV Jaselka ze światłem - mały grant</t>
  </si>
  <si>
    <t>Fundacja Hodos</t>
  </si>
  <si>
    <t>Podgórskie Wieczory Muzyczne - mały grant</t>
  </si>
  <si>
    <t>Fundacja Wspieramy Kulturę</t>
  </si>
  <si>
    <t>Koncert Zespołów Noci i Muchy - mały grant</t>
  </si>
  <si>
    <t>Fundacja na Rzecz Doroty Targowskiej i Jej Przyjaciół Dorotkowo</t>
  </si>
  <si>
    <t>Zobaczcie nas-mały grant</t>
  </si>
  <si>
    <t>Teatr Czy Tak czy Nie</t>
  </si>
  <si>
    <t>Fundacja CircArt</t>
  </si>
  <si>
    <t>Toruńska Akademia Kuglarstwa</t>
  </si>
  <si>
    <t>V Festiwal Nowego Cyrku</t>
  </si>
  <si>
    <t>Fundacja Generał Elżbiety Zawackiej</t>
  </si>
  <si>
    <t>Uchronić od zapomnienia</t>
  </si>
  <si>
    <t xml:space="preserve">Fundacja Wolna Wisła </t>
  </si>
  <si>
    <t>Frycowe - flisacki chrzest</t>
  </si>
  <si>
    <t>63.03</t>
  </si>
  <si>
    <t>Fundacja NIE ART.</t>
  </si>
  <si>
    <t>Festiwal NADA</t>
  </si>
  <si>
    <t>Fundacja Piekniejszego Świata</t>
  </si>
  <si>
    <t>Sztuka Puka 2021</t>
  </si>
  <si>
    <t>Fundacja Kult Kultury</t>
  </si>
  <si>
    <t xml:space="preserve">IX edycja Festiwalu Kultury Popularnej "Dwutakt" </t>
  </si>
  <si>
    <t xml:space="preserve">Fundacja Kolory Zycia </t>
  </si>
  <si>
    <t>Internetowa Szkoła Muzyczna</t>
  </si>
  <si>
    <t xml:space="preserve">Fundacja Korzenie Kultury </t>
  </si>
  <si>
    <t>Festiwal Muzykofilia</t>
  </si>
  <si>
    <t>Dział: 921  rozdział:  92195  zadanie:  festwiale i imprezy kulturalne  §   2360  (STOWARZYSZENIA)</t>
  </si>
  <si>
    <t xml:space="preserve">Europejskie Zrzeszenie Młodzieży </t>
  </si>
  <si>
    <t>"Wanda Błeńska - Matka Trędowatych"</t>
  </si>
  <si>
    <t>Stowarzyszenie Miłośników Gier i Fantastyki THORN</t>
  </si>
  <si>
    <t>Festiwal Fantastyki Copernicon 2021</t>
  </si>
  <si>
    <t>Stowarzyszenie "Żyć lepiej"</t>
  </si>
  <si>
    <t>Zespół Appassionata</t>
  </si>
  <si>
    <t xml:space="preserve">SOA Wrzosy </t>
  </si>
  <si>
    <t>Prowadzenie działalności kulturalnej</t>
  </si>
  <si>
    <t>TOMITO</t>
  </si>
  <si>
    <t>TO-MI-TO</t>
  </si>
  <si>
    <t>Stowarzyszenie Go Sport</t>
  </si>
  <si>
    <t>Historycny Rajd Rowerowy śladami S.B.Lindego - 2 edyje</t>
  </si>
  <si>
    <t>Towarzystwo Bachowskie</t>
  </si>
  <si>
    <t>XI Festiwal Muzyki Cichej</t>
  </si>
  <si>
    <t>Toruński Okręgowy Związek Żeglarski</t>
  </si>
  <si>
    <t>Koncert piosenki żeglarskiej</t>
  </si>
  <si>
    <t>Stowarzyszenie Musica Vera</t>
  </si>
  <si>
    <t>Koncert Gregorian Grace - toruńska promocja płyty</t>
  </si>
  <si>
    <t>Związek Polskich Artystów Plastyków</t>
  </si>
  <si>
    <t>Dzieło  Roku Annale 2020/2021</t>
  </si>
  <si>
    <t>Stowarzyszenie "Kultura żyje"</t>
  </si>
  <si>
    <t>35. Swiętojański Festiwal Organowy</t>
  </si>
  <si>
    <t>Stowarzyszenie Artystyczne Otwarte</t>
  </si>
  <si>
    <t>Katalog wystawy Co mimo wszystko budzi Twoją nadzieję  - mały grant</t>
  </si>
  <si>
    <t xml:space="preserve">Stowarzyszenie Operetka Wrocławska </t>
  </si>
  <si>
    <t>Operetka dla dzieci - mały grant</t>
  </si>
  <si>
    <t xml:space="preserve">Generał Haller człowiek stulecia Torunia </t>
  </si>
  <si>
    <t>ZHP</t>
  </si>
  <si>
    <t>Nasz wielki Bohater - bł. S.W. Frelichowski - mały grant</t>
  </si>
  <si>
    <t>Betlejemskie światełko Pokoju - mały grant</t>
  </si>
  <si>
    <t xml:space="preserve">Pomorskie Towarzystwo Muzyczne </t>
  </si>
  <si>
    <t>Festiwal Młodej Muzyki`2021</t>
  </si>
  <si>
    <t>RAZEM</t>
  </si>
  <si>
    <t>Biuro Rewitalizacji</t>
  </si>
  <si>
    <t>Fundacja Archipelag Inicjatyw</t>
  </si>
  <si>
    <t>Seniorzy na Starówce - aktywizacja i integracja</t>
  </si>
  <si>
    <t>Fundacja Studio M6</t>
  </si>
  <si>
    <t>Społeczna Agencja Pośrednictwa dla Bydgoskiego Przedmieścia</t>
  </si>
  <si>
    <t>Zwrot dotacji w kwocie 8,86 zł w terminie 16.09.2021 r.</t>
  </si>
  <si>
    <t>Fundacja Pomocy Samotnym Matkom</t>
  </si>
  <si>
    <t>Wspolnota rodzin</t>
  </si>
  <si>
    <t xml:space="preserve">Fundacja Akademia Rozwoju Anny Kruszyk </t>
  </si>
  <si>
    <t>Teraz my</t>
  </si>
  <si>
    <r>
      <t xml:space="preserve">Stowarzyszenie Dzieciom     i Młodzieży </t>
    </r>
    <r>
      <rPr>
        <i/>
        <sz val="10"/>
        <color indexed="8"/>
        <rFont val="Times New Roman"/>
        <family val="1"/>
        <charset val="238"/>
      </rPr>
      <t>Wędka im. Każdego Człowieka</t>
    </r>
    <r>
      <rPr>
        <sz val="10"/>
        <color indexed="8"/>
        <rFont val="Times New Roman"/>
        <family val="1"/>
        <charset val="238"/>
      </rPr>
      <t xml:space="preserve"> </t>
    </r>
  </si>
  <si>
    <t>MIEJSCA - mapa fajnych miejsc dla dzieci i młodzieży</t>
  </si>
  <si>
    <t>Biuro Toruńskiego Centrum Miasta</t>
  </si>
  <si>
    <t>dział:  750   rozdział:   75075  zadanie:  aktywizacja społeczno - gospodarcza w obszarze TCM  § 2360</t>
  </si>
  <si>
    <t>Realizacja cyklu imprez dla dzieci w okresie wakacyjnym na Placu Podominikańskim</t>
  </si>
  <si>
    <t xml:space="preserve"> zwrot niewykorzystanej dotacji w wysokości 105,35 zł                    powierzenie realizacji zadania </t>
  </si>
  <si>
    <t>Chorągiew Kujawsko-Pomorska ZHP</t>
  </si>
  <si>
    <t>Pchli targ na Rynku Nowomiejskim w Toruniu</t>
  </si>
  <si>
    <t>brak uwag</t>
  </si>
  <si>
    <t xml:space="preserve">"Toruńskie opowieści". Teatralne spotkania interaktywne z mieszkańcami TCM </t>
  </si>
  <si>
    <t xml:space="preserve">oferta uproszczona w trybie art. 19 a, ustawy o działalności pożytku publicznego i wolontariacie </t>
  </si>
  <si>
    <t>Wigilia dla mieszkańców na Rynku Nowomiejskim w Toruniu</t>
  </si>
  <si>
    <t>powierzenie realizacji zadania</t>
  </si>
  <si>
    <t>Końcowy koszt całkowity realizacji projektu wg rozliczenia 
(w zł)</t>
  </si>
  <si>
    <t>Uwagi   
(np. informacja o odstąpieniu od umowy z powodu COVID 19)</t>
  </si>
  <si>
    <t>Dział:  750   rozdział:   75075  zadanie:    §   2810, 2820, 2830</t>
  </si>
  <si>
    <t>Stowarzyszenie „Integracja 
i Współpraca” w Toruniu</t>
  </si>
  <si>
    <t>Welconomy Forum in Toruń</t>
  </si>
  <si>
    <t xml:space="preserve">Fundacja Przedsiębiorczy Toruń </t>
  </si>
  <si>
    <t>Toruńska Platforma StartowaI</t>
  </si>
  <si>
    <t>Centrum Integracji Społecznej CISTOR</t>
  </si>
  <si>
    <t>Promocja zatrudnienia i  aktywizacji zawodowej osób pozostających bez pracy</t>
  </si>
  <si>
    <t xml:space="preserve">Instytut Wspierania Nowoczesnych Technologii </t>
  </si>
  <si>
    <t xml:space="preserve">Działalnośc wspomagająca rozwój techniki, wynalazczości i innowacyjności </t>
  </si>
  <si>
    <t>Polskie Zrzeszenie Inżynierów i Techników Sanitarnych Oddział Toruń</t>
  </si>
  <si>
    <t>Seminarium naukowo-techniczne ,,Neutralność klimatyczna w budownictwie"</t>
  </si>
  <si>
    <t>Izba Przemysłowo-Handlowa 
w Toruniu</t>
  </si>
  <si>
    <t>Konferencja - Firma Przyszłości</t>
  </si>
  <si>
    <t>Fundacja Eduprojektor</t>
  </si>
  <si>
    <t xml:space="preserve">Wsparcie sektora edukacji pozaformalnej w Toruniu w 2021 roku w pandemii COVID-19 </t>
  </si>
  <si>
    <t>Fundacja Studenckie Forum Business Centre Club UMK</t>
  </si>
  <si>
    <t xml:space="preserve">Promocja zatrudnienia i rozwoju gospodarczego E-FESTIWAL  </t>
  </si>
  <si>
    <t xml:space="preserve">Rozwój Wspólnot i Społeczności Lokalnych – cykl szkoleń </t>
  </si>
  <si>
    <t>suma:</t>
  </si>
  <si>
    <t>Miejski Ośrodek Pomocy Rodzinie</t>
  </si>
  <si>
    <t>Dział:  855   rozdział:  85510  zadanie:  dofinansowanie niepublicznych całodobowych placówek opiekuńczo-wychowawczych  §  2360</t>
  </si>
  <si>
    <t>Dom Zakonny Zgromadzenia Kleryków Zakonnych Somasków</t>
  </si>
  <si>
    <t>prowadzenie na terenie GMT całodobowej placówki opiekuńczo-wychowawczej typu socjalizacyjnego do 14 miejsc dla dzieci powyżej 10 r.ż.</t>
  </si>
  <si>
    <t>Dział:  855   rozdział:  85504  zadanie:  utrzymanie placówek opiekuńczo-wychowawczych wsparcia dziennego  §  2360</t>
  </si>
  <si>
    <t>"Dzieciom Starówki" - prowadzenie placówki wsparcia dziennego</t>
  </si>
  <si>
    <t>Polski Komitet Pomocy Społecznej Zarząd Rejonowy</t>
  </si>
  <si>
    <t>Świetlica Środowiskowa PKPS dla Dzieci i Młodzieży</t>
  </si>
  <si>
    <t>6750 - 16.12.2021 7150 - 31.12.2021</t>
  </si>
  <si>
    <t>Stowarzyszenie Opieki nad Dziećmi Opuszczonymi "Oratorium"</t>
  </si>
  <si>
    <t>Oratorium na Bydgoskim Przedmieściu rodzinnym środowiskiem wychowawczym do nauki, zabawy i rozwoju dziecka</t>
  </si>
  <si>
    <t>Stowarzyszenie Dzieciom i Młodzieży Wędka im. Kazdego Człowieka</t>
  </si>
  <si>
    <t>TGD-kontynuacja</t>
  </si>
  <si>
    <t>Stowarzyszenie Opiekuńczo-Wychowawcze im. Św. Franciszka</t>
  </si>
  <si>
    <t>Świetlica środowiskowa im. św. Franciszka</t>
  </si>
  <si>
    <t>Caritas Diecezji Toruńskiej</t>
  </si>
  <si>
    <t>Prowadzenie Ogniska Wychowawczego przy Centrum Pielęgnacji Caritas Diecezji Toruńskiej</t>
  </si>
  <si>
    <t>Dział:  852   rozdział:  85202  zadanie:  dotacja dla domu pomocy społecznej dla osób dorosłych niepełnosprawnych intelektualnie  §  2360</t>
  </si>
  <si>
    <t>Fundacja im. Brata Alberta</t>
  </si>
  <si>
    <t>Prowadzenie domu pomocy społecznej dla 35 osób dorosłych niepełnosprawnych intelektualnie - mieszkańców GMT</t>
  </si>
  <si>
    <t>Prowadzenie domu pomocy społecznej dla maksymalnie 44 osób dorosłych niepełnosprawnych intelektualnie - mieszkańców GMT</t>
  </si>
  <si>
    <t>24,75 zł-28.12.2021</t>
  </si>
  <si>
    <t>Dział:  852   rozdział:  85203  zadanie:  ośrodki wsparcia  §  2360</t>
  </si>
  <si>
    <t>Parafia Rzymskokatolicka pw. Miłosierdzia Bożego i św. siostry Faustyny Kowalskiej</t>
  </si>
  <si>
    <t>Prowadzenie i zapewnienie miejsc całodobowych okresowego pobytu o zasięgu gminnym dla co najmniej 13 osób</t>
  </si>
  <si>
    <t>1395,07 zł - 10.02.2021 10340,33 zł - 28.01.2022</t>
  </si>
  <si>
    <t>Prowadzenie ośrodka wsparcia w formie dziennego domu pomocy społecznej dla 37 osób</t>
  </si>
  <si>
    <t>5439,37 zł - 10.02.2021 13425,72 zł - 28.01.2022</t>
  </si>
  <si>
    <t>Prowadzenie Dziennego Domu Pobytu dla Seniorów</t>
  </si>
  <si>
    <t>Rc Fundacja Konsultingu i Rehabilitacji</t>
  </si>
  <si>
    <t>Mieszkanie Chronione - Teraz MY Od Nowa</t>
  </si>
  <si>
    <t>Dział:  852   rozdział:  85228  zadanie:  dotacja - Rozwój usług opiekuńczych w GMT-kontynuacja  §  2360</t>
  </si>
  <si>
    <t>Prowadzenie ośrodka wsparcia w formie klubu samopomocy na Chełmińskim Przemiesciudla 10 osób</t>
  </si>
  <si>
    <t xml:space="preserve">Fundacja Archipelag Inicjatyw </t>
  </si>
  <si>
    <t>Prowadzenie ośrodka wsparcia w formie klubu samopomocy na Podgórzu 10 osób</t>
  </si>
  <si>
    <t>Prowadzenie ośrodka wsparcia w formie klubu samopomocy na Bydgoskim Przedmieściu dla 10 osób</t>
  </si>
  <si>
    <t>Dział:  852   rozdział:  85228  zadanie:  usługi opiekuńcze  §  2360</t>
  </si>
  <si>
    <t>Polski Czerwony Krzyż</t>
  </si>
  <si>
    <t xml:space="preserve">Organizowanie i świadczenie usług opiekuńczych w miejscu zamieszkania, z wyłączeniem usług specjalistycznych i specjalistycznych usług dla osób z zaburzeniami psychicznymi </t>
  </si>
  <si>
    <t>Fundacja Agencji Słuzby Społecznej</t>
  </si>
  <si>
    <t>Dział:  852   rozdział:  85295  zadanie:  Rozwój usług opiekuńczych i specjalistycznych w GMT - kontynuacja projektu  §  2360</t>
  </si>
  <si>
    <t>Dział:  852   rozdział:  85203  zadanie:  Ośrodki wsparcia- zadanie zlecone  §  2360</t>
  </si>
  <si>
    <t>Prowadzenie ośrodka wsparcia w formie  środowiskowego domu samopomocy</t>
  </si>
  <si>
    <t>Toruńskie Stowarzyszenie "Współpraca"</t>
  </si>
  <si>
    <t>Prowadzenie ośrodka wsparcia w formie środowiskowego domu samopomocy</t>
  </si>
  <si>
    <t>Katolickie Stowarzyszenie Osób Niepełnosprawnych im. Wandy Szuman</t>
  </si>
  <si>
    <t>Prowadzenie ośrodka wsparcia w formie środowiksowego domu samopomocy</t>
  </si>
  <si>
    <t>327,58 zł-24.01.2022</t>
  </si>
  <si>
    <t>Prowadzenie ośrodka wsparcia środowiskowego samopomocy</t>
  </si>
  <si>
    <t>Caritas Diecezji Toruńskiej - Centrum Pielęgnacji Caritas</t>
  </si>
  <si>
    <t>Fundacja na Rzecz Osób Niepełnosprawnych Arkadia</t>
  </si>
  <si>
    <t xml:space="preserve">Prowadzenie ośrodka wsparcia środowiskowego domu samopomocy </t>
  </si>
  <si>
    <t>467,47 zł - 14.01.2022</t>
  </si>
  <si>
    <t>Dział:  852   rozdział:  85228  zadanie:  specjalistyczne usługi opiekuńcze -zadanie zlecone  §  2360</t>
  </si>
  <si>
    <t xml:space="preserve">Organizowanie i świadczenie  specjalistycznych usług dla osób z zaburzeniami psychicznymi </t>
  </si>
  <si>
    <t>Wydział Edukacji</t>
  </si>
  <si>
    <t>Dział 801, rozdział 80195, zadanie: środki dla innych placówek oświatowych, § 2360</t>
  </si>
  <si>
    <t xml:space="preserve">Obozy harcerskie 2021 </t>
  </si>
  <si>
    <t>-</t>
  </si>
  <si>
    <t>"Dorotkowo" Fundacja Na Rzecz Doroty Targowskiej i Jej Przyjaciół</t>
  </si>
  <si>
    <t xml:space="preserve">"Z Dorotkowem nad morze. Edycja 2021" </t>
  </si>
  <si>
    <t>Stowarzyszenie Opieki Nad Dziećmi Opuszczonymi p.n. Oratorium Im. bł. ks.Br. Markiewicza</t>
  </si>
  <si>
    <t xml:space="preserve">Odkrywamy piękno naszej Ojczyzny - Podlasie </t>
  </si>
  <si>
    <t>Fundacja Rozwoju Edukacji i Nauki „Pomerania”</t>
  </si>
  <si>
    <t xml:space="preserve">Język i kultura chińska dla dzieci i młodzieży z Torunia - edycja 2021 </t>
  </si>
  <si>
    <t>Stowarzyszenie na rzecz Wspierania Dzieci i Młodzieży Dobry Start</t>
  </si>
  <si>
    <t xml:space="preserve">Dziewczynki latają wysoko </t>
  </si>
  <si>
    <t>Stowarzyszenie Gildia Superbohaterów</t>
  </si>
  <si>
    <t xml:space="preserve">Trening na superbohatera </t>
  </si>
  <si>
    <t>Związek Harcerstwa Rzeczypospolitej Okręg Kujawsko - Pomorski</t>
  </si>
  <si>
    <t xml:space="preserve">Obóz letni sposobem na spędzenie czasu wolnego dzieci i młodzieży - zuchów i harcerek z Toruńskiego Hufca Zuchów i Harcerek Katarzynki ZHR </t>
  </si>
  <si>
    <t>Eduprojektor</t>
  </si>
  <si>
    <t xml:space="preserve">My place in Toruń. Part III. Toruń Wschód </t>
  </si>
  <si>
    <t>Dział 900, rozdział 90095, zadanie: współpraca z organizacjami pozarządowymi i konsultacje społeczne, § 2360</t>
  </si>
  <si>
    <t xml:space="preserve">Od tradycji kulinarnej do tradycji kulturowej - edycja 2021 </t>
  </si>
  <si>
    <t>Stowarzyszenie Tilia</t>
  </si>
  <si>
    <t xml:space="preserve">Razem dla przyrody, dla klimatu, dla zdrowia </t>
  </si>
  <si>
    <t xml:space="preserve">Mali odkrywcy </t>
  </si>
  <si>
    <t>Wydział Ochrony Ludności</t>
  </si>
  <si>
    <t>Dział:  754   rozdział:  75421  zadanie:  Bezpieczeństwo publiczne  §  2360</t>
  </si>
  <si>
    <t>Wodne Ochotnicze Pogotowie Ratunkowe
Zarząd Rejonowy 
w Toruniu</t>
  </si>
  <si>
    <t>Bezpieczeństwo na wodach w granicach administracyjnych miasta Torunia</t>
  </si>
  <si>
    <t>b.u.</t>
  </si>
  <si>
    <t>Wydział Promocji i Turystyki</t>
  </si>
  <si>
    <t>Dział:  630   rozdział:  63003  zadanie: dofinansowanie zadań z zakresu działalności turystycznej  §  2360</t>
  </si>
  <si>
    <t>Oddział Miejski PTTK im. Mariana Sydowa w Toruniu</t>
  </si>
  <si>
    <t>Organizacja imprez turystyki kwalifikowanej dla dzieci i młodzieży a także mieszkańców Torunia ze szczególnym uwzględnieniem edukacji w zakresie turystyki, krajoznawstwa oraz opieki nad zabytkami</t>
  </si>
  <si>
    <t>Lokalna Organizacja Turystyczna Toruń</t>
  </si>
  <si>
    <t>Promocja Torunia w ramach działalności Lokalnej Organizacji Turystycznej w Toruniu na rok 2021</t>
  </si>
  <si>
    <t>Stowarzyszenie Go Sport!</t>
  </si>
  <si>
    <t>Rajdy turystyczno-krajoznawcze 2021</t>
  </si>
  <si>
    <t>Filmowy Spacerownik po Toruniu - przewodnik turystyczny online</t>
  </si>
  <si>
    <t>Fundacja Kosmos</t>
  </si>
  <si>
    <t>Spacery przewodnickie po Toruniu w wersji online, publikowane na serwisie YouTube</t>
  </si>
  <si>
    <t>Fundacja Wolna Wisła</t>
  </si>
  <si>
    <t>Drwęcą i Wisłą z toruńskimi flisakami</t>
  </si>
  <si>
    <t>Stowarzyszenie Automobilklub Toruński</t>
  </si>
  <si>
    <t>Wzmocnienie rozpoznawalności Torunia w kraju i za granicą</t>
  </si>
  <si>
    <t>Śniadanie nad Wisłą</t>
  </si>
  <si>
    <t>Chorągiew Kujawsko-Pomorska Związek Harcerstwa Polskiego Hufiec Toruń</t>
  </si>
  <si>
    <t>Złaz Drużyn Hufca ZHP Toruń</t>
  </si>
  <si>
    <t>Fundacja Ari Ari</t>
  </si>
  <si>
    <t>Wędrowna wystawa: małe muzea Torunia</t>
  </si>
  <si>
    <t>Upowszechnianie turystyki i krajoznawstwa</t>
  </si>
  <si>
    <t>powierzenie</t>
  </si>
  <si>
    <t>Towarzystwo Miast Partnerskich Torunia</t>
  </si>
  <si>
    <t>Współpraca z miastem partnerskim Torunia - Lejdą w Holandii 2021 r.</t>
  </si>
  <si>
    <t xml:space="preserve">19a - zwrot 446 zł (14.12.2021) </t>
  </si>
  <si>
    <t>Fundacja Watra</t>
  </si>
  <si>
    <t>Odkrywamy tajemnice Torunia - spotkanie informacyjno - integracyjne dla dzieci i młodzieży - mieszkańców Torunia</t>
  </si>
  <si>
    <t>19a</t>
  </si>
  <si>
    <t>Dział:  630   rozdział:  63095  zadanie: realizacja strategii rozwoju turystyki  §  2360</t>
  </si>
  <si>
    <t>NADWIŚLAŃSKA ORGANIZACJA TURYSTYCZNA</t>
  </si>
  <si>
    <t>Festiwal Wisły 2021</t>
  </si>
  <si>
    <t>Wydział Sportu i Rekreacji</t>
  </si>
  <si>
    <t>Nazwa organizacji której udzielono dotacji</t>
  </si>
  <si>
    <t>Zwrot po 31.01.22 - 
nie ujety 
w sprawozdaniu z wykonania budżetu 2021</t>
  </si>
  <si>
    <t>kwota</t>
  </si>
  <si>
    <t>data zwrotu</t>
  </si>
  <si>
    <t>Dział 926, Rozdział 92605, zadanie : Dofinansowanie zadań z zakresu sportu na najwyższym poziomie rozgrywek § 2820</t>
  </si>
  <si>
    <t>MMKS "Katarzynki"</t>
  </si>
  <si>
    <t>Szkolenie sportowe
 na najwyższym poziomie 
i udział w rozgrywkach</t>
  </si>
  <si>
    <t>Szkolenie sportowe na najwyższym poziomie i udział w rozgrywkach w ramach Energa Basket Ligi Kobiet drużyny koszykówki kobiet w kategorii senior 
 II półrocze 2021</t>
  </si>
  <si>
    <t>69,80%</t>
  </si>
  <si>
    <t>KS Pomorzanin</t>
  </si>
  <si>
    <t>Szkolenie sportowe seniorów - Superliga hokeja na trawie oraz Halowa Superliga</t>
  </si>
  <si>
    <t>AZS UMK</t>
  </si>
  <si>
    <t>Prowadzenie szkolenia sportowego, 
organizacja i udział w rozgrywkach 
ligowych oraz pozostałych imprezach 
sportowych</t>
  </si>
  <si>
    <t>70,00%</t>
  </si>
  <si>
    <t xml:space="preserve">  Prowadzenie szkolenia sportowego, organizacja i udział w rozgrywkach ligowych w koszykówce oraz pozostałych imprezach sportowych</t>
  </si>
  <si>
    <t>Energa KTS Toruń</t>
  </si>
  <si>
    <t>Szkolenie sportowe, udział we współzawodnictwie sportowym, organizacja i udział w rozgrywkach ligowych na najwyższym poziomie ( LOTTO SUPERLIGA ) oraz pozostałych imprezach sportowych, indywidualnych i drużynowych seniorów ENERGA KTS TORUŃ w tenisie stołowym.</t>
  </si>
  <si>
    <t>FOOTBALL CLUB 
TORUŃ</t>
  </si>
  <si>
    <t>Realizacja procesu szkoleniowego oraz udział w rozgrywkach Futsal Ekstraklasy drużyny Football Clubu Toruń</t>
  </si>
  <si>
    <t xml:space="preserve">MKLa Toruń </t>
  </si>
  <si>
    <t>Rozwój sportu na najwyższym poziomie w kategorii senior.</t>
  </si>
  <si>
    <t>69,20%</t>
  </si>
  <si>
    <t xml:space="preserve"> Prowadzenie szkolenia sportowego oraz udział we współzawodnictwie sportowym na najwyższym poziomie w kategorii senior przez Miejski Klub Lekkoatletyczny Toruń w okresie od 1.07.2021 r. do 31.12.2021 r.</t>
  </si>
  <si>
    <t>66,80%</t>
  </si>
  <si>
    <t xml:space="preserve">Prowadzenie szkolenia sportowego 
udział we współzawodnictwie 
sportowym w kategorii senior   </t>
  </si>
  <si>
    <t>TKK PACIFIC</t>
  </si>
  <si>
    <t>Szkolenie Sportowe w TKK "Pacific" na najwyższym poziomie - I połowa 2021 roku</t>
  </si>
  <si>
    <t>Szkolenie Sportowe w TKK "Pacific" na najwyższym poziomie - II połowa 2021 roku</t>
  </si>
  <si>
    <t>68,40%</t>
  </si>
  <si>
    <t>Toruńska Akademia Futsalu</t>
  </si>
  <si>
    <t>Szkolenie sportowe oraz organizacja i udział w rozgrywkach ligowych w kategorii senior w futsalu - I liga</t>
  </si>
  <si>
    <t>Szkolenie sportowe oraz organizacja i udział w rozgrywkach ligowych w kategorii senior w futsalu - I liga PLF</t>
  </si>
  <si>
    <t xml:space="preserve">Klub Sportowy 
"Angels Toruń" </t>
  </si>
  <si>
    <t>Rozwój sportu poprzez szkolenie sportowe zawodników oraz udział w rozgrywkach na najwyższym poziomie Ligi Futbolu Amerykańskiego</t>
  </si>
  <si>
    <t>Rozwój sportu poprzez szkolenie sportowe zawodników oraz udział w rozgrywkach na najwyższym poziomie Ligi Futbolu Amerykańskiego 9 (LFA9)</t>
  </si>
  <si>
    <t xml:space="preserve">MKS AXEL </t>
  </si>
  <si>
    <t>Rozwój sportu wyczynowego na najwyższym poziomie w kategorii senior</t>
  </si>
  <si>
    <t>2021 II tura - Rozwój sportu wyczynowego na najwyższym poziomie w kategorii SENIOR</t>
  </si>
  <si>
    <t>UKŻ WIKING 
Toruń</t>
  </si>
  <si>
    <t>Szkolenie i udział zawodników kat. senior w regatach żeglarskich  najwyższej rangi, w tym w klasach olimpijskich</t>
  </si>
  <si>
    <t>Szkolenie i udział zawodników kat. senior w regatach żeglarskich najwyższej rangi, w tym w klasach olimpijskich w II półroczu 2021</t>
  </si>
  <si>
    <t>AZS UMK Toruń – siatkarze. Rozwój toruńskiej siatkówki mężczyzn w 2 lidze PZPS (udział i organizacja rozgrywek)</t>
  </si>
  <si>
    <t>AZS UMK Toruń – siatkarki. Rozwój toruńskiej siatkówki kobiet w 2 lidze PZPS (udział i organizacja rozgrywek)</t>
  </si>
  <si>
    <t>Klub Sportowy SEKCJA WALKI KIMURA TORUŃ</t>
  </si>
  <si>
    <t>Szkolenie i udział we współzawodnictwie sportowym Karate w kategorii Senior na najwyższym poziomie rozgrywek.</t>
  </si>
  <si>
    <t>Klub Wysokogórski</t>
  </si>
  <si>
    <t>Szkolenie sportowe seniorów we wspinaczce sportowej i alpinizmie w pierwszej połowie 2021 roku.</t>
  </si>
  <si>
    <t>Szkolenie sportowe seniorów we wspinaczce sportowej i alpinizmie w drugiej połowie 2021 roku.</t>
  </si>
  <si>
    <t>Klub Sportowy Gotyk Toruń</t>
  </si>
  <si>
    <t>Wsparcie realizacji zadań gminy w zakresie rozwoju sportu na najwyższym poziomie w kategorii senior w okresie od 1.07. do 31.12.2021 roku</t>
  </si>
  <si>
    <t>Klub Karate Tradycyjnego KUMADE</t>
  </si>
  <si>
    <t>Szkolenie seniorów oraz udział we współzawodnictwie sportowym - Mistrzostwa Polski, Puchar Polski i Mistrzostwa Świata w karate tradycyjnym.</t>
  </si>
  <si>
    <t>Szkolenie seniorów oraz udział we współzawodnictwie sportowym - Turniej Międzynarodowy w karate tradycyjnym.</t>
  </si>
  <si>
    <t>Toruńskie Stowarzyszenie Żużlowe</t>
  </si>
  <si>
    <t>ROZWÓJ SPORTU NA NAJWYŻSZYM POZIOMIE W KATEGORII SENIOR II TURA</t>
  </si>
  <si>
    <t>Toruński Klub Curlingowy</t>
  </si>
  <si>
    <t>Organizacja szkoleń sportowych oraz udział w rozgrywkach ligowych i turniejach Polskiej Federacji Klubów Curlingowych</t>
  </si>
  <si>
    <t>Szkolenie sportowe I drużyny sekcji piłki nożnej</t>
  </si>
  <si>
    <t>69,50%</t>
  </si>
  <si>
    <t>Dział 926, Rozdział 92605, zadanie : Dofinansowanie zadań z zakresu sportu na najwyższym poziomie rozgrywek § 2830</t>
  </si>
  <si>
    <t xml:space="preserve">Klub Sportowy Toruń  
Hokejowa Spółka 
Akcyjna </t>
  </si>
  <si>
    <t>Szkolenie sportowe i udział w rozgrywkach Polskiej Hokej Ligii seniorskiej drużyny hokeja na lodzie mężczyzn KST HSA w pierwszym półroczu 2021 r.</t>
  </si>
  <si>
    <t>Szkolenie sportowe i udział w rozgrywkach Polskiej Hokej Ligii seniorskiej drużyny hokeja na lodzie mężczyzn KST HSA w drugim półroczu 2021r.</t>
  </si>
  <si>
    <t xml:space="preserve">TWARDE PIERNIKI </t>
  </si>
  <si>
    <t>Rozwój sportu na najwyższym poziomie w kategorii senior, w tym: szkolenie sportowe, udział we współzawodnictwie sportowym, organizacja i udział w rozgrywkach ligowych oraz pozostałych imprezach sportowych</t>
  </si>
  <si>
    <t>Klub Sportowy Toruń SA</t>
  </si>
  <si>
    <t>Rozwój sportu na najwyższym poziomie w kategorii senior w tym szkolenie sportowe, udział we współzawodnictwie sportowym, organizacja i udział w rozgrywkach ligowych oraz pozostałych imprezach sportowych</t>
  </si>
  <si>
    <t>Toruński Klub Piłkarski Elana SA</t>
  </si>
  <si>
    <t>Szkolenie piłkarskie oraz udział w rozgrywkach ligowych drużyny seniorskiej Toruńskiego Klubu Piłkarskiego Elana S.A.</t>
  </si>
  <si>
    <t>Szkolenie piłkarskie oraz udział w rozgrywkach ligowych drużyny seniorskiej Toruńskiego Klubu Piłkarskiego Elana S.A.- III liga</t>
  </si>
  <si>
    <t>Dział 926, Rozdział 92605, zadanie : Dofinansowanie zadań z zakresu sportu dzieci i młodzieży § 2810</t>
  </si>
  <si>
    <t xml:space="preserve">Fundacja Akademia Futbolu ELANA
</t>
  </si>
  <si>
    <t>Szkolenie sportowe dzieci i młodzieży oraz zapewnienie udziału w rozgrywkach ligowych w dyscyplinie piłka nożna</t>
  </si>
  <si>
    <t xml:space="preserve">Fundacja Kujawsko-Pomorskich Akademii Piłkarskich JSS </t>
  </si>
  <si>
    <t>Rozwój sportudzieci i młodziezy w pierwszym półroczu 2021</t>
  </si>
  <si>
    <t>Fundacja Akademia Futbolu ELANA</t>
  </si>
  <si>
    <t>Rozwój sportu dzieci i młodziezy w pierwszym półroczu 2021</t>
  </si>
  <si>
    <t>Fundacja Kujawsko-Pomorskich Akademii Piłkarskich Jss Klub Sportowy</t>
  </si>
  <si>
    <t>Rozwój Sportu dzieci i młodzieży w piłce nożnej mężczyzn 
w okresie 01.10.2021 r. - 31.12.2021 r.</t>
  </si>
  <si>
    <t>Fundacja Akademia Futbolu Elana</t>
  </si>
  <si>
    <t>Promocja sportu i aktywności fizycznej wśród mieszkańców Torunia w ramach działalności Fundacji Akademia Futbolu ELANA</t>
  </si>
  <si>
    <t>MKS Sokoły</t>
  </si>
  <si>
    <t>Szkolenie i udział we współzawodnictwie sportowym zawodników MKS Sokoły w roku 2021</t>
  </si>
  <si>
    <t>UKS Copernicus</t>
  </si>
  <si>
    <t>Szkolenie dzieci i młodzieży w UKS Copernicus Toruń</t>
  </si>
  <si>
    <t>TKK Pacific</t>
  </si>
  <si>
    <t xml:space="preserve">Szkolenie TKK "Pacific" dzieci i młodzieży oraz udział we współzawodnictwie sportowym w 
I połowie 2021 roku </t>
  </si>
  <si>
    <t>MMKS Katarzynki</t>
  </si>
  <si>
    <t>Szkolenie sportowe dzieci i młodzieży uzdolnionej sportowo, udział we wspołzawodnictwie sportowym oraz organizacja i udział w wydarzeniach sportowych.</t>
  </si>
  <si>
    <t>MKS Zryw</t>
  </si>
  <si>
    <t>Szkolenie dzieci i młodzieży w sekcji koszykówki oraz udział we współzawodnictwie sportowym</t>
  </si>
  <si>
    <t>MKS Katarzynka</t>
  </si>
  <si>
    <t>Szkolenie sportowe dzieci i młodzieży oraz udział we współzawodnictwie sportowym,organizacja i udział w imprezach sportowych</t>
  </si>
  <si>
    <t>MKS Włókniarz</t>
  </si>
  <si>
    <t>Szkolenie sportowe dzieci i młodzieży oraz udział we współzawodnictwie sportowym.</t>
  </si>
  <si>
    <t xml:space="preserve">KS "Pomorzanin"         </t>
  </si>
  <si>
    <t>Szkolenie sportowe dzieci i młodzieży sekcji piłka nożna.</t>
  </si>
  <si>
    <t xml:space="preserve">Klub Sportowy "Gwiazda"                                   </t>
  </si>
  <si>
    <t>Szkolenie dzieci i młodzieży poprzez specjalistyczny trening, oraz udział w zawodach sportowych organizowanych przez PZPN</t>
  </si>
  <si>
    <t xml:space="preserve">Toruńska Akadamia Futsalu                                                   </t>
  </si>
  <si>
    <t>Rozwój sportu dzieci i młodzieży w piłce nożnej  w TAF</t>
  </si>
  <si>
    <t xml:space="preserve">Klub Piłkarski "Start" Toruń                                                   </t>
  </si>
  <si>
    <t>Szkolenie sportowe dzieci i młodzieży, udział we współzawodnictwie sportowym oraz organizacja i udział w imprezach i wydarzeniach sportowych.</t>
  </si>
  <si>
    <t xml:space="preserve">Stowarzyszenie 
AP Młode Talenty </t>
  </si>
  <si>
    <t>Szkolenie i i młodzieży poprzez specjalistyczne treningi piłarskie, udział we współzawodnictwie sportowym oraz organizacja i udział w zawodach lokalnych, wojewódzkich, ogółnopolskich i międzynarodowych</t>
  </si>
  <si>
    <t>Klub Sportowy Football Academy</t>
  </si>
  <si>
    <t>Rozwój sportu dzieci i modziezy uzdolnionej sportowo</t>
  </si>
  <si>
    <t xml:space="preserve">Akademicki Związek Sportowy UMK </t>
  </si>
  <si>
    <t>Prowadzenie szkolenia sportowego dzieci i młodzieży w wioślarstwie oraz udział we współzawodnictwie sportowym</t>
  </si>
  <si>
    <t>TKG "Olimpijczyk"</t>
  </si>
  <si>
    <t>Prowadzenie szkolenia dzieci i młodzieży w sekcji gimnastycznej oraz udział we współzawodnictwie sportowym</t>
  </si>
  <si>
    <t xml:space="preserve">MKSW Pomorzanin
</t>
  </si>
  <si>
    <t>Szkolenie sportowe dzieci i młodzieży oraz udział zawodników we wspólzawodnictwie sportowym, organizcja i udział w imoerzach sportowych - boks 2021</t>
  </si>
  <si>
    <t>Klub Sportowy 
Fight Club</t>
  </si>
  <si>
    <t>Rozwój sportu dzieci i młodzieży uzdolnionej sportowo</t>
  </si>
  <si>
    <t xml:space="preserve">Szkolenie sportowe dzieci i młodzieży sekcji hokeja na trawie KS Pomorzanin Toruń </t>
  </si>
  <si>
    <t xml:space="preserve">TKS   JUDO                   </t>
  </si>
  <si>
    <t>Szkolenie sportowe dzieci i młodzieży w sekcji judoTKSJ w 2021 roku I tura</t>
  </si>
  <si>
    <t>UKS Kodokan</t>
  </si>
  <si>
    <t>Szkolenie sportowe dzieci i młodzieży oraz udział we wwspółzawodnictwie sportowym w dyscyplinie olimpijskiej judo</t>
  </si>
  <si>
    <t xml:space="preserve">Klub Karate Shotokan DOJO  Toruń                      </t>
  </si>
  <si>
    <t>Rrozwój sportu dzieci i młodzieży uzdolnionej sportowo</t>
  </si>
  <si>
    <t xml:space="preserve">Toruński Klub Karate-Do "RONIN"                                                  </t>
  </si>
  <si>
    <t xml:space="preserve"> Szkolenie i rozwój sportowy zawodników Toruńskiego Klubu Karate - Do "Ronin"</t>
  </si>
  <si>
    <t>MKS Axel</t>
  </si>
  <si>
    <t>Szkolenie sportowe dzieci i młodzieży oraz udział zawodników we współzawodnictwie sportowym, organizacja i udział w imprezach sportowych - Szkolenie dzieci i młodzieży w łyżwiarstwie figurowym 2021</t>
  </si>
  <si>
    <t xml:space="preserve">MKS  LeSoleil </t>
  </si>
  <si>
    <t>Szkolenie dzieci i młodzieży oraz udział we współzawodnictwie sportowymn  w łyżwiarstwie figurowym - synchronicznym w roku 2021.</t>
  </si>
  <si>
    <t>MTKP Delfin</t>
  </si>
  <si>
    <t>Szkolenie sportowe dzieci  i młodzieży uzdolnionej sportowo w w pływaniu sportowym.</t>
  </si>
  <si>
    <t>UKS Ósemka</t>
  </si>
  <si>
    <t>Rozwój sportu dzieci i młodzieży uzdolnionej sportowo w pływaniu - szkolenie sportowe.</t>
  </si>
  <si>
    <t xml:space="preserve">Toruński Uczniowski Klub Sportwowy MEDUZA   </t>
  </si>
  <si>
    <t>Szkolenie dzieci i młodzieży, udział w zawodach pływackich</t>
  </si>
  <si>
    <t xml:space="preserve">Toruński Międzyszkolny Klub Sportowy CHAMPIONS </t>
  </si>
  <si>
    <t>Rozwój sportu dzieci i młodzieży uzdolnionej sportowo - I tura</t>
  </si>
  <si>
    <t xml:space="preserve">UKS 35 Bielawy                                     </t>
  </si>
  <si>
    <t>Szkolenie sportowe dzieci i młodzieży uzdolnionej sportowo, udział we współzawodnictwie sportowym, udział w wydarzeniach sportowych</t>
  </si>
  <si>
    <t>MKS Błyskawica</t>
  </si>
  <si>
    <t>Szkolenie sportowe dzieci i młodzieży w klubach i stowarzyszeniach sportowych</t>
  </si>
  <si>
    <t>UKS Budowlanka</t>
  </si>
  <si>
    <t>Szkolenie dzieci uzdolnionych sportowo w UKS Budowlanka oraz ich  udział we współzawodnictwie sportowym</t>
  </si>
  <si>
    <t xml:space="preserve">Akademicki Związek Sportowy Organizacja Środowiskowa             </t>
  </si>
  <si>
    <t>Szkolenie dzieci i młodzieży oraz popularyzacja piłki siatkowej chłopców, udział w rozgrywkach KPZPS i PZPS</t>
  </si>
  <si>
    <t xml:space="preserve">Klub Sportowy CENTURIA </t>
  </si>
  <si>
    <t xml:space="preserve">Rozwój sportowy dzieci i młodziezy uzdolnionej sportowo w taekwondo olimpijskim. </t>
  </si>
  <si>
    <t xml:space="preserve">Energa KTS Toruń                </t>
  </si>
  <si>
    <t>Szkolenie sportowe, udział we współzawodnictwie sportowym, organizacja i udział w imprezach sportowych dzieci i młodzieży ENERGA KTS TORUŃ w tenisie stołowym.</t>
  </si>
  <si>
    <t xml:space="preserve">KS "Start-Wisła"                   </t>
  </si>
  <si>
    <t xml:space="preserve">Tenis ziemny w Toruniu, szkolenie sportowe oraz udział we współzawodnictwie dzieci i młodzieży    </t>
  </si>
  <si>
    <t xml:space="preserve">Toruńskie Stowarzyszenie Idea Sport </t>
  </si>
  <si>
    <t>Szkolenie sportowe dzieci i młodzieży oraz udział  we współzawodnictwie sportowym w klubie tenisowym Toruńskie Stowarzyszenie Idea Sport w 2021 r.</t>
  </si>
  <si>
    <t>Toruńska Akademia Tenisowa</t>
  </si>
  <si>
    <t>Rozwój sportowy młodych zawodników</t>
  </si>
  <si>
    <t xml:space="preserve">UKŻ WIKING </t>
  </si>
  <si>
    <t>Szkolenie dzieci i młodzieży uzdolnionej sportowo oraz udział we współzawodnictwie sportowym w sportach żeglarskich  w 2021 roku</t>
  </si>
  <si>
    <t xml:space="preserve">Toruński Kub Żeglarski   </t>
  </si>
  <si>
    <t xml:space="preserve">Prowadzenie szkolenia sportowego dzieci i młodzieży oraz udział we współzawodnictwie sportowym w żeglarstwie regatowym w kl.Optimist, Laser w 2021 roku </t>
  </si>
  <si>
    <t xml:space="preserve">Klub Sportowy ANGELS TORUŃ                                        </t>
  </si>
  <si>
    <t>Szkolenie sportowe dzieci i młodzieży oraz udział we współzawodnictwie sportowym  w ramach Ligi Futbolu Amerykańskiego Junior (LFA J) oraz Minis</t>
  </si>
  <si>
    <t xml:space="preserve">Toruńska Akadamia Futsalu                                                            </t>
  </si>
  <si>
    <t>Rozwój uzdolnionej młodzieży i dzieci w futsalu</t>
  </si>
  <si>
    <t xml:space="preserve">Klub Karate Tradycyjnego KUMADE </t>
  </si>
  <si>
    <t>Szkolenie dzieci i młodziezy oraz udział  we współzawodnictwie sportowym - Mistrzostwa Polski, uchar Polski i Mistrzostwa Świata w karate tradycyjnym</t>
  </si>
  <si>
    <t xml:space="preserve">Tor. Klub Karate KYOKUSHIN                         </t>
  </si>
  <si>
    <t>Rozwój sportu dzieci i młodzieży uzdolnionej sportowo poprzez  karate kyokushin</t>
  </si>
  <si>
    <t xml:space="preserve">Toruński Klub "Karate OYAMA"                  </t>
  </si>
  <si>
    <t>Szkolenie sportowe oraz udział we współzawodnictwie sportowym w roku 2021 cz. I</t>
  </si>
  <si>
    <t xml:space="preserve">Akademicki Klub Karate Tradycyjnego          </t>
  </si>
  <si>
    <t>Organizacja,  szkolenie i udział dzieci i młodzieży w imprezach sportowych w 2021 roku</t>
  </si>
  <si>
    <t xml:space="preserve">KS "Laguna"        </t>
  </si>
  <si>
    <t xml:space="preserve">Rozwój sportu dzieci i młodzieży uzdolnionej sportowo </t>
  </si>
  <si>
    <t>zwrot dotacji w kwocie 609 w dniu 15.07.2022</t>
  </si>
  <si>
    <t xml:space="preserve">Toruńskie Stowarzyszenie Żużlowe                 </t>
  </si>
  <si>
    <t>Rozwój młodzieży i udział w rozgrywkach</t>
  </si>
  <si>
    <t>UKS OPP</t>
  </si>
  <si>
    <t>Zapewnienie rozwoju fizycznego i umysłowego poprzez udział we współzawodnictwie sportowymi obozach sportowych</t>
  </si>
  <si>
    <t xml:space="preserve">Toruńska Liga Unihokeja                                         </t>
  </si>
  <si>
    <t>Szkolenie i udziałw rozgrywkach drużyn juniorskich - unihokej</t>
  </si>
  <si>
    <t>Szkolenie dzieci i młodzieży 
w UKS Copernicus Toruń</t>
  </si>
  <si>
    <t xml:space="preserve">Szkolenie TKK "Pacific" dzieci i młodzieży oraz udział we współzawodnictwie sportowym 
w II połowie 2021 roku </t>
  </si>
  <si>
    <t xml:space="preserve">MKS Zryw
</t>
  </si>
  <si>
    <t xml:space="preserve">MKS Katarzynka
</t>
  </si>
  <si>
    <t>Miejski Klub Lekkoatletyczny</t>
  </si>
  <si>
    <t>Prowadzenie szkolenia sportowego dzieci i młodzieży oraz udział we współzawodnictwie sportowym Miejskiego Klubu Lekkoatletycznego Toruń</t>
  </si>
  <si>
    <t xml:space="preserve">Stowarzyszenie AP Młode Talenty </t>
  </si>
  <si>
    <t>Prowadzenie szkolenia sportowego dzieci i młodzieży w wioślarstwie oraz udział we współzawodnictwie sportowym.</t>
  </si>
  <si>
    <t xml:space="preserve">TKG "Olimpijczyk"    </t>
  </si>
  <si>
    <t>Prowadzenie szkolenia dzieci i młodzieży w sekcji gimnastycznej oraz udział we współzawodnictwie sportowym.</t>
  </si>
  <si>
    <t>MKSW Pomorzanin</t>
  </si>
  <si>
    <t>Szkolenie sportowe dzieci i młofzieży oraz udział zawodników we wspólzawodnictwie sportowym, organizcja i udział w imoerzach sportowych - boks 2021</t>
  </si>
  <si>
    <t>Szkolenie sportowe dzieci i młodzieży w sekcji judoTKSJ w 2021 roku II tura</t>
  </si>
  <si>
    <t>Szkolenie sportowe dzieci i młodzieży oraz udział we wwspółzawodnictwie sportowym w dyscyplinie olimpijskiej judo.</t>
  </si>
  <si>
    <t xml:space="preserve">Klub Karate Shotokan DOJO  Toruń                         </t>
  </si>
  <si>
    <t>2021 II TURA - Szkolenie sportowe dzieci i młodzieży oraz udział zawodników we współzawodnictwie sportowym, organizacja i udział w imprezach sportowych.</t>
  </si>
  <si>
    <t>Szkolenie dzieci i młodzieży oraz udział we współzawodnictwie sportowymn  w łyżwiarstwie figurowym - synchronicznym w II półroczu 2021.</t>
  </si>
  <si>
    <t>Szkolenie sportowe dzieci  i młodzieży uzdolnionej sportowo w  pływaniu sportowym.</t>
  </si>
  <si>
    <t>Szkolenie sportowe dzieci i młodzieży, udział we współzawodnictwie sportowym oraz organizacja obozu sportowego 01.07-31.12.2021 r.</t>
  </si>
  <si>
    <t>Rozwój sportu dzieci i młodzieży uzdolnionej sportowo - II tura</t>
  </si>
  <si>
    <t>Toruń Multisport Team</t>
  </si>
  <si>
    <t>Program treningowy dla dzieci i młodzieży uzdolnionej sportowo 
(od 1.09. do 31.12. 2021)</t>
  </si>
  <si>
    <t>Międzyszkolny Uczniowski Klub Sportowy PN. MUKS XLO Toruń</t>
  </si>
  <si>
    <t xml:space="preserve">Rozwój sportu dzieci i młodzieży w Międzyszkolnym Uczniowskim Klubie Sportowym pn. MUKS XLO Toruń </t>
  </si>
  <si>
    <t xml:space="preserve">Rozwój sportowy dzieci i młodziezy uzdolnionej sportowo w taekwondo olimpijskim w II półroczu 2021. </t>
  </si>
  <si>
    <t>Szkolenie sportowe, udział we współzawodnictwie sportowym, organizacja i udział w imprezach sportowych oraz obozach dzieci i młodzieży ENERGA KTS TORUŃ w tenisie stołowym</t>
  </si>
  <si>
    <t>Szkolenie sportowe dzieci i młodzieży oraz udział we współzawodnictwie sportowym w klubie tenisowym Toruńskie Stowarzyszenie Idea Sport w 2021 r. II TURA</t>
  </si>
  <si>
    <t>Rozwój sportowy toruńskich zawodników oraz wyjazd na obóz sportowy</t>
  </si>
  <si>
    <t xml:space="preserve">Szkolenie dzieci i młodzieży uzdolnionej sportowo oraz udział we współzawodnictwie sportowym w sportach żeglarskich 
 w  II półroczu 2021 </t>
  </si>
  <si>
    <t xml:space="preserve">Toruński Kub Żeglarski               
        </t>
  </si>
  <si>
    <t>Prowadzenie szkolenia sportowego dzieci i młodzieży, organizacja zgrupowań oraz udział we współzawodnictwie sportowym w żeglarstwie regatowym w kl.Optimist i Laser w 2021 roku, II półrocze</t>
  </si>
  <si>
    <t xml:space="preserve">Klub Karate Tradycyjnego KUMADE   </t>
  </si>
  <si>
    <t>Szkolenie dzieci i młodzieży oraz udział w obozie szkoleniowym kadry - Sianożęty 2021</t>
  </si>
  <si>
    <t>Szkolenie sportowe oraz udział we współzawodnictwie sportowym w roku 2021 cz. II</t>
  </si>
  <si>
    <t>Organizacja, szkolenie i udział dzieci i młodzieży w imprezach sportowych w drugim półroczu 2021 roku</t>
  </si>
  <si>
    <t xml:space="preserve">Stowarzyszenie MX OTOPIT Toruń                                       </t>
  </si>
  <si>
    <t>Rozwój i szkolenie zawodników MX Otopit Toruń w sportach motorowych 2021/II</t>
  </si>
  <si>
    <t xml:space="preserve"> Szkolenie i udział w zawodach młodzieży uzdolnionej sportowe 2/2021</t>
  </si>
  <si>
    <t>Szkolenie dzieci i młodzieży oraz udział we współzawodnictwie sportowym zawodników UKS "OPP Toruń" w II połowie 2021 roku</t>
  </si>
  <si>
    <t xml:space="preserve">Toruńska Liga Unihokeja                                          </t>
  </si>
  <si>
    <t>Międzyszkolny Klub Sportowy Sokoły</t>
  </si>
  <si>
    <t>Zwiększenie liczby osób uprawiających hokej na lodzie oraz jego promocja wśród mieszkańców Torunia.</t>
  </si>
  <si>
    <t>Międzyszkolny Klub Sportowy „Włókniarz” Toruń</t>
  </si>
  <si>
    <t>promocja sportu i aktywności fizycznej wśród mieszkańców Torunia poprzez kluby sportowe prowadzące szkolenie dzieci i młodzieży w olimpijskich dyscyplinach zespołowych: koszykówka mężczyzn i kobiet, hokej na lodzie mężczyzn, hokej na trawie mężczyzn, piłka nożna mężczyzn</t>
  </si>
  <si>
    <t>Miejski Międzyszkolny Klub Sportowy "Katarzynki"</t>
  </si>
  <si>
    <t>Promocja sportu i aktywności fizycznej wśród mieszkańców Torunia przez MMKS KATARZYNKI prowadzący szkolenie dzieci i młodzieży w dyscyplinie olimpijskiej: koszykówka kobiet.</t>
  </si>
  <si>
    <t>Klub Sportowy "Pomorzanin"</t>
  </si>
  <si>
    <t>Promocja sportu i aktywności fizycznej wśród mieszkańców Torunia prowadzona przez TAF</t>
  </si>
  <si>
    <t>Dział 926, Rozdział 92605, zadanie : Dofinansowanie zadań z zakresu sportu dzieci i młodzieży § 2830</t>
  </si>
  <si>
    <t>Tenis Klub 
Sp. z o.o.</t>
  </si>
  <si>
    <t>Cykl szkoleń dzieci i młodzieży w tenisie ziemnym</t>
  </si>
  <si>
    <t>Toruńska Szkoła Szermierki Sp. z o.o.</t>
  </si>
  <si>
    <t>Szkolenie sportowe, udział we wspłzawodnictwie sportowym , udział w wydarzeniach sportowych zawodników Toruńskiej Szkoły Szermierki</t>
  </si>
  <si>
    <t xml:space="preserve">Dziecięca Akademia Piłkarska Toruń 
Sp. z o.o.    </t>
  </si>
  <si>
    <t>Prowadzenie szkolenia sportowego dzieci i młodzieży w piłce ręcznej oraz udział we współzawodnictwie sportowym, organizacja i udział w wydarzeniach sportowych</t>
  </si>
  <si>
    <t>Twarde Pierniki S.A.</t>
  </si>
  <si>
    <t>Rozwój dzieci i młodzieży uzdolnionej sportowo w Klubie Twarde Pierniki S.A.</t>
  </si>
  <si>
    <t xml:space="preserve">Toruńska Akademia Floretu Sp. z  o.o.     </t>
  </si>
  <si>
    <t xml:space="preserve">Organizacja szkolenia , udział we współzawodnictwie dzieci i młodziezy uzdolnionej sportowo 
I półrocze 2021 r. </t>
  </si>
  <si>
    <t xml:space="preserve">Dziecięca Akademia Piłkarska Toruń Sp. z o.o.   </t>
  </si>
  <si>
    <t xml:space="preserve">Organizacja szkolenia , udział we współzawodnictwie dzieci i młodziezy uzdolnionej sportowo II półrocze 2021 r. </t>
  </si>
  <si>
    <t>Promocja sportu i aktywności fizycznej wśród mieszkańców Torunia  przez Klub Twarde Pierniki S.A.</t>
  </si>
  <si>
    <t>Dział:  926  rozdział:  92605 zadanie:  dofinansowanie zadań z zakresu działalności rekreacyjnej  §  2360</t>
  </si>
  <si>
    <t xml:space="preserve">56. Długodystansowe Regaty na Wiśle </t>
  </si>
  <si>
    <t>Stowarzyszenie 
"go Sport!"</t>
  </si>
  <si>
    <t>TORUŃ NA ROWERY 2021</t>
  </si>
  <si>
    <t xml:space="preserve">Sportowe Lato 2021 - Toruń Kocha Rolki &amp; Toruń Freestyle Battle - II Amatorskie Mistrzostwa na Pumptracku </t>
  </si>
  <si>
    <t>Fundacja Ducha Na Rzecz Rehabilitacji Naturalnej Ludzi Niepełnosprawnych</t>
  </si>
  <si>
    <t xml:space="preserve">Rajd Żeglarski - Niepełnosprawni pływają po Bałtyku </t>
  </si>
  <si>
    <t>Twarde Pierniki Spółka Akcyjna</t>
  </si>
  <si>
    <t xml:space="preserve">Wielka koszykarska Feta 
vol 3  </t>
  </si>
  <si>
    <t>Stowarzyszenie "RUN TO RUN"</t>
  </si>
  <si>
    <t xml:space="preserve">Toruń Maraton 2021 </t>
  </si>
  <si>
    <t xml:space="preserve">RUN TORUŃ - Zwiedzaj ze Zdrowiem! 2021 </t>
  </si>
  <si>
    <t>Toruńska Liga Unihokeja</t>
  </si>
  <si>
    <t>Toruńska Liga Unihokeja dla każdego</t>
  </si>
  <si>
    <t>Stowarzyszenie 
Pływackie NEMO</t>
  </si>
  <si>
    <t xml:space="preserve">Nauka i doskonalenie pływania dla dzieci w wieku 6–16 lat </t>
  </si>
  <si>
    <t>Rozwiązano umowę i zwrócono dotację do UMT w dniu 25.10.2021</t>
  </si>
  <si>
    <t>Klub Karate Tradycyjnego "Kumade"</t>
  </si>
  <si>
    <t>WSPIERANIE I UPOWSZECHNIANIE KULTURY FIZYCZNEJ I REKREACJI Bezpieczne WAKACJE na Sportowych Obiektach Torunia</t>
  </si>
  <si>
    <t>"Toruńskie Towarzystwo Sportowe"</t>
  </si>
  <si>
    <t xml:space="preserve">Toruńska Amatorska Liga Koszykówki  </t>
  </si>
  <si>
    <t>Miejski Klub Lekkoatletyczny Toruń</t>
  </si>
  <si>
    <t xml:space="preserve">Lekkoatletyka dla każdego - zajęcia sportowo-rekreacyjne dla mieszkańców miasta </t>
  </si>
  <si>
    <t xml:space="preserve">Aktywne Maluchy </t>
  </si>
  <si>
    <t xml:space="preserve">Gra Katarzynkowa dla dzieci i młodzieży - zuchów i harcerek z Toruńskiego Hufca Zuchów i Harcerek Katarzynki ZHR </t>
  </si>
  <si>
    <t>Fundacja Gotoruń</t>
  </si>
  <si>
    <t>Pilates pod chmurką</t>
  </si>
  <si>
    <t>Młodzi Mistrzowie Szachów - edycja 2021</t>
  </si>
  <si>
    <t xml:space="preserve">Taneczne półkolonie z Akuku </t>
  </si>
  <si>
    <t>Automobilklub Toruński</t>
  </si>
  <si>
    <t xml:space="preserve">Rozpoczęcie sezonu sportów samochodowych , Klasyczne zakończenie sezonu oraz 54. Toruński Rajd Samochodowy. </t>
  </si>
  <si>
    <t>Rajdowe Samochodowe Mistrzostwa Torunia MINI-MAX - 4 rundy plus finał 
(Toruń)</t>
  </si>
  <si>
    <t>Stowarzyszenie "Tilia"</t>
  </si>
  <si>
    <t xml:space="preserve">Cross Barbarka 2021 </t>
  </si>
  <si>
    <t>Stowarzyszenie "go Sport!"</t>
  </si>
  <si>
    <t>Lato w Toruniu bez nudy '21 - Rowerowe rajdy rekreacyjne</t>
  </si>
  <si>
    <t xml:space="preserve">II Amatorskie Mistrzostwa Torunia na Pumptracku "Toruń Freestyle Battle" </t>
  </si>
  <si>
    <t>Międzyszkolny Klub Sportowy-Axel</t>
  </si>
  <si>
    <t xml:space="preserve">Cały Toruń jeździ na łyżwach </t>
  </si>
  <si>
    <t>Stowarzyszenie Kultury Fizycznej Maraton Toruński</t>
  </si>
  <si>
    <t>Organizacja 
i przeprowadzenie Festiwalu Biegów Świętych Mikołajów</t>
  </si>
  <si>
    <t xml:space="preserve">Organizacja i przeprowadzenie Nocnej Dychy Kopernika </t>
  </si>
  <si>
    <t xml:space="preserve">ZAŁÓŻ ŁYŻWY! - program nauki jazdy na łyżwach dla dzieci z klas 1-3 w ramach dodatkowych zajęć 2021 </t>
  </si>
  <si>
    <t>Stowarzyszenie Ognisko Sportu Niepełnosprawnych Alfa Sport Toruń</t>
  </si>
  <si>
    <t xml:space="preserve">Działalnośc sekcji sportowych Osób Niepełnosprawnych </t>
  </si>
  <si>
    <t>Toruński Związek Towarzystwa Krzewienia Kultury Fizycznej</t>
  </si>
  <si>
    <t xml:space="preserve">Aktywność fizyczna przez całe życie "Masz wybór" - dbamy o formę w okresie pandemii  </t>
  </si>
  <si>
    <t xml:space="preserve">X Toruńska Olimpiada Osób Niepełnosprawnych </t>
  </si>
  <si>
    <t>Wydział Środowiska i Ekologii</t>
  </si>
  <si>
    <t>Uwagi   
(np. informacja 
o zwrocie dotacji- kwota i data zwrotu)</t>
  </si>
  <si>
    <t>finansowy 
(w zł)</t>
  </si>
  <si>
    <t>Dział:  900   rozdział:  90019  zadanie:  edukacja ekologiczna  §  2360</t>
  </si>
  <si>
    <t xml:space="preserve">Polskie Towarzystwo Turystyczno-Krajoznawcze Oddział Miejski im. Mariana Sydowa
ul. Piekary 41, 
87-100 Toruń
</t>
  </si>
  <si>
    <t xml:space="preserve">Upowszechnianie wiedzy ekologicznej wśród dzieci 
i młodzieży poprzez realizację konkursów i imprez 
</t>
  </si>
  <si>
    <t xml:space="preserve">Europejskie Zrzeszenie Młodzieży
ul. Fałata 120/1
87-100 Toruń
</t>
  </si>
  <si>
    <t>Wydawanie czasopisma HYBRYDA</t>
  </si>
  <si>
    <t xml:space="preserve">Stowarzyszenie „Tilia”
ul. Przysiecka 13
87-100 Toruń
</t>
  </si>
  <si>
    <t>Toruń dba o środowisko dla przyszłych pokoleń</t>
  </si>
  <si>
    <t xml:space="preserve">Polskie Zrzeszenie 
Inżynierów i Techników
Sanitarnych
Oddział Toruń
ul. Piernikarska 4/1 
87-100 Toruń
</t>
  </si>
  <si>
    <t xml:space="preserve">Festiwal Sztuk Wizualnych Inspirowanych Naturą 
"Sztuka Natury"
</t>
  </si>
  <si>
    <t>Organizacja festynów i imprez ekologicznych dla mieszkańców Torunia</t>
  </si>
  <si>
    <t>Wydział Zdrowia i Polityki Społecznej</t>
  </si>
  <si>
    <t>Dział: 853 rozdział: 85395 zadanie: Program Rodzina Razem § 2360</t>
  </si>
  <si>
    <t>Rozwój Kamienicy Inicjatyw w obszarze aktywnej integracji o charakterze środowiskowym</t>
  </si>
  <si>
    <t>Portal dla seniorów MYwToruniu.pl</t>
  </si>
  <si>
    <t>Stowarzyszenie Hospicjum "Światło"</t>
  </si>
  <si>
    <t>Club 65+_2021</t>
  </si>
  <si>
    <t>Polskie Stowarzyszenie Diabetyków Zarząd Powiatowy</t>
  </si>
  <si>
    <t xml:space="preserve">SENIOR Z CUKRZYCĄ - REALNE BARIERY I SZANSE W OBLICZU PANDEMII WIRUSA SARS-COV-2 </t>
  </si>
  <si>
    <t>5000 WKSiI</t>
  </si>
  <si>
    <t>Dział: 851   rozdział: 85154   zadanie: Profilaktyka i koszty zwalczania alkoholizmu §2360</t>
  </si>
  <si>
    <t>Caritas Diecezji Toruńskiej - Centrum Pielęgnacji Caritas Diecezji Toruńskiej</t>
  </si>
  <si>
    <t>Program profilaktyczno-socjoterapeutyczny realizowany dla 60 dzieci i młodzieży w Ognisku Wychowawczym przy Centrum Pielęgnacji Caritas Diecezji Toruńskiej w okresie od 01.01.2019 do 31.12.2021</t>
  </si>
  <si>
    <t xml:space="preserve">Caritas Diecezji Toruńskiej - Centrum Pielęgnacji Caritas Diecezji Toruńskiej </t>
  </si>
  <si>
    <t>Prowadzenie działań aktywizujących na płaszczyźnie społeczno - zawodowej z elementami profilaktyki uzależnień i terapii zajęciowej</t>
  </si>
  <si>
    <t>Caritas Diecezji Toruńskiej - Toruńskie Centrum Caritas im. bł. Marii Karłowskiej</t>
  </si>
  <si>
    <t>Kompleksowe wsparcie osób dotkniętych problemem uzależnień i ich otoczenia</t>
  </si>
  <si>
    <t>Stowarzyszenie Opieki Nad Dziećmi Opuszczonymi p.n. Oratorium im. bł. ks.Br. Markiewicza</t>
  </si>
  <si>
    <t>Bądźmy razem</t>
  </si>
  <si>
    <t>Stowarzyszenie Profilaktyki Uzależnień "Zdrowa Rodzina" w Toruniu</t>
  </si>
  <si>
    <t>Świetlica socjoterapeutyczna "Pączek"</t>
  </si>
  <si>
    <t>1) zwrot 6 836,80 zł z 21.12.2021
2) zwrot 696,75 zł z 14.02.2022</t>
  </si>
  <si>
    <t>Dzieci Starówki</t>
  </si>
  <si>
    <t>Stowarzyszenie "Żyć Lepiej"</t>
  </si>
  <si>
    <t>Dzieciństwo, oknem na świat</t>
  </si>
  <si>
    <t>1) zwrot 3 748,99 zł z14.12.2021
2) zwrot 13 937 zł z 21.01.2022</t>
  </si>
  <si>
    <t>DAJ SZANSĘ Fundacja Na Rzecz Rozwoju Dzieci Niepełnosprawnych</t>
  </si>
  <si>
    <t>Centrum diagnozy i terapii FASD</t>
  </si>
  <si>
    <t>Stowarzyszenie Klub Abstynenta „FLISAK”</t>
  </si>
  <si>
    <t>Uzdrawiając siebie uzdrawiamy świat</t>
  </si>
  <si>
    <t>Stowarzyszenie "MONAR" - Schronisko dla Osób Bezdomnych MARKOT w Toruniu</t>
  </si>
  <si>
    <t>Życie OD – NOWA</t>
  </si>
  <si>
    <t>Stowarzyszenie Na Rzecz Dobrych Praktyk Obywatelskich PATRON</t>
  </si>
  <si>
    <t>Wędka - pomoc terapeutyczna dla osób dotkniętych problemem alkoholowym i przemocą w rodzinie</t>
  </si>
  <si>
    <t>zwrot 750 zł z 16.12.2021</t>
  </si>
  <si>
    <t>CISTOR Stowarzyszenie Partnerstwo Społeczne</t>
  </si>
  <si>
    <t>Pomoc i wsparcie osób z problemem alkoholowym i ich rodzin</t>
  </si>
  <si>
    <t>Stowarzyszenie Kujawsko-Pomorski Bank Żywnościowo - Rzeczowy w Toruniu</t>
  </si>
  <si>
    <t>RAZEM przeciw uzależnieniom</t>
  </si>
  <si>
    <t>Stowarzyszenie na Rzecz Wspierania Dzieci i Młodzieży "Dobry Start"</t>
  </si>
  <si>
    <t xml:space="preserve">W profilaktyce jest moc ! </t>
  </si>
  <si>
    <t>zwrot 300 zł z 07.03.2022</t>
  </si>
  <si>
    <t>Fundacja Nie Tylko Matka</t>
  </si>
  <si>
    <t xml:space="preserve">Supermocne ! </t>
  </si>
  <si>
    <t>Fundacja Nowe Horyzonty</t>
  </si>
  <si>
    <t>Moje życie wolne od uzależnień</t>
  </si>
  <si>
    <t>Fundacja Centrum Działań Profilaktycznych</t>
  </si>
  <si>
    <t>Program Profilaktyczny Debata</t>
  </si>
  <si>
    <t>Stowarzyszenie Chorągiew Kujawsko-Pomorska Związku Harcerstwa Polskiego</t>
  </si>
  <si>
    <t>Biwaki Hufca ZHP Toruń - Jestem wolny od uzależnień</t>
  </si>
  <si>
    <t>Alkohol i dragi nie dają równowagi</t>
  </si>
  <si>
    <t>Stowarzyszenie Dzieciom i Młodzieży WĘDKA im. każdego Człowieka</t>
  </si>
  <si>
    <t>JOIN - połączmy siły dla dobra dziecka</t>
  </si>
  <si>
    <t>Stowarzyszenie na rzecz dobrych praktyk obywatelskich PATRON</t>
  </si>
  <si>
    <t>Przeprowadzenie warsztatów przygotowujących do pełnienia funkcji Młodzieżowego Lidera Wsparcia Rówieśniczego</t>
  </si>
  <si>
    <t>Warsztaty reintegracji społecznej</t>
  </si>
  <si>
    <t>Stowarzyszenie Klub Abstynenta Flisak</t>
  </si>
  <si>
    <t>Poznaj samego siebie - klucz do szczęśliwego życia</t>
  </si>
  <si>
    <t>Trening Asertywnych Zachowań</t>
  </si>
  <si>
    <t>Instytut Przeciwdziałania Wykluczeniom</t>
  </si>
  <si>
    <t>Telefon pomocowy i helpdesk dla mężczyzn pozostających w kryzysie</t>
  </si>
  <si>
    <t xml:space="preserve">zwrot 23,10 zł z 18.02.2022 </t>
  </si>
  <si>
    <t>Dział 851   rozdział 85154    zadanie: Dotacja dla Centrum Integracji Społecznej    §2360</t>
  </si>
  <si>
    <t>Prowadzenie Centrum Integracji Społecznej CISTOR</t>
  </si>
  <si>
    <t>Dział: 851 rozdział: 85149 zadanie: Program zdrowia psychicznego § 2360</t>
  </si>
  <si>
    <t>Stowarzyszenie Pomocy Osobom z Autyzmem 
w Toruniu</t>
  </si>
  <si>
    <t>Razem łatwiej - grupa wsparcia psychologicznego dla matek dzieci z autyzmem</t>
  </si>
  <si>
    <t>Fundacja "Światło"</t>
  </si>
  <si>
    <t>Szlachetne zdrowie</t>
  </si>
  <si>
    <t>SUMPERMOCNI</t>
  </si>
  <si>
    <t>Akademia Rodzica - w walce z depresją</t>
  </si>
  <si>
    <t>10 955,00</t>
  </si>
  <si>
    <t>3 345,00</t>
  </si>
  <si>
    <t>Dział: 851 rozdział: 85149 zadanie: Realizacja programów opieki zdrowotnej § 2360</t>
  </si>
  <si>
    <t>Fundacja Aqua Aga Niezwykli Nurkowie</t>
  </si>
  <si>
    <t>Niezwykli nurkowie - innowacyjne zajęcia aktywizujące dla osób niepełnosprawnych</t>
  </si>
  <si>
    <t>Świetlica Socjo – psychoterapeutyczna</t>
  </si>
  <si>
    <t>Toruńskie Stowarzyszenie „Amazonki”</t>
  </si>
  <si>
    <t>Rehabilitacja psychofizyczna kobiet po chorobie nowotworowej raka piersi</t>
  </si>
  <si>
    <t>Polski Związek Niewidomych Okręg Kujawsko-Pomorski 
Koło Powiatowe Toruń</t>
  </si>
  <si>
    <t>Punkt Rehabilitacyjno - Konsultacyjny dla niewidomych mieszkańców Torunia</t>
  </si>
  <si>
    <t>Katolickie Stowarzyszenie Osób Niepełnosprawnych Diecezji Toruńskiej im. Wandy Szuman</t>
  </si>
  <si>
    <t xml:space="preserve">Świetlica PRACOWNIA Katolickiego Stowarzyszenia Osób Niepełnosprawnych Diecezji Toruńskiej 
im. Wandy Szuman 
w Toruniu </t>
  </si>
  <si>
    <t>DAJ SZANSĘ NIEPEŁNOSPRAWNYM</t>
  </si>
  <si>
    <t>Chorągiew Kujawsko – Pomorska Związku Harcerstwa Polskiego Hufiec Toruń</t>
  </si>
  <si>
    <t>V Bieg Harcerski 
Nieprzetartego Szlaku</t>
  </si>
  <si>
    <t>Fundacja Wspierania Rozwoju „Impuls”</t>
  </si>
  <si>
    <t>Dziecięco - Młodzieżowy Klub Integracyjny Impuls</t>
  </si>
  <si>
    <t>Fundacja VERDA</t>
  </si>
  <si>
    <t>Podróż przez tajemniczy świat zmysłów</t>
  </si>
  <si>
    <t>Otwarta Pracownia Ceramiczna</t>
  </si>
  <si>
    <t>AUTYZM - STOP - program skutecznej pomocy terapeutycznej</t>
  </si>
  <si>
    <t>Stowarzyszenie Hospicjum Światło</t>
  </si>
  <si>
    <t>COD - CENTRUM OPIEKI DOMOWEJ przy Stowarzyszeniu Hospicjum "Światło" II</t>
  </si>
  <si>
    <t>DÉCUPAGE.
Arteterapia dla dzieci obciążonych anomaliami genetycznymi, ich rodzeństwa i przyjaciół. Edycja 2021</t>
  </si>
  <si>
    <t>RC fundacja konsultingu i rehabilitacji</t>
  </si>
  <si>
    <t>Jesteś-My!</t>
  </si>
  <si>
    <t>Mieszkanie Terapeutyczne</t>
  </si>
  <si>
    <t>Fundacja Ducha na Rzecz Rehabilitacji Naturalnej Ludzi Niepełnosprawnych</t>
  </si>
  <si>
    <t>U Ducha</t>
  </si>
  <si>
    <t>Spotkania terapeutyczne 
u Ducha</t>
  </si>
  <si>
    <t>Stowarzyszenie Agrafka
Fundacja Agrafka</t>
  </si>
  <si>
    <t>Cyfrowe fotowakacje - warsztaty komputerowo-fotograficzne - edycja 3</t>
  </si>
  <si>
    <t>Fundacja Blisko Dziecka</t>
  </si>
  <si>
    <t>Gimnastyka dla smyka - umysłu, buzi, ręki i nogi - edycja 3</t>
  </si>
  <si>
    <t>AWzR - aktywizacja 
i integracja osób niepełnosprawnych - chorych onkologicznie III</t>
  </si>
  <si>
    <t>Jest artysta w każdym w nas - cykliczne warsztaty z elementami arteterapii dla dzieci i młodzieży z niepełnosprawnościami edycja III</t>
  </si>
  <si>
    <t>Cały świat w zasięgu ręki – polisensoryczna terapia dla dzieci 
z niepełnosprawnościami</t>
  </si>
  <si>
    <t>Fundacja na Rzecz Osób Niepełnosprawnych "Arkadia" w Toruniu</t>
  </si>
  <si>
    <t>Wsparcie aktywnych zawodowo osób 
z niepełnosprawnością 2021</t>
  </si>
  <si>
    <t>Aktywny czas wolny 2021</t>
  </si>
  <si>
    <t>Zooterapia dla dorosłych osób z niepełnosprawnością intelektualną i niepełnosprawnościami sprzężonymi</t>
  </si>
  <si>
    <t>Aktywizacja i integracja społeczna jako formy wsparcia dla osób niepełnosprawnych</t>
  </si>
  <si>
    <t>"o To Chodzi Edukacja Bez Granic"</t>
  </si>
  <si>
    <t>Wszyscy jesteśmy równi</t>
  </si>
  <si>
    <t>Droga ku samodzielności</t>
  </si>
  <si>
    <t>Dział 851, rozdział 85153, zadanie Zwalczanie narkomanii  § 2360</t>
  </si>
  <si>
    <t>Towarzystwo Profilaktyki i Przeciwdziałaniu Uzaleznieniom</t>
  </si>
  <si>
    <t>Kampania profilaktyczna ZDROWIE NA TAK</t>
  </si>
  <si>
    <t>Działania z zakresu profilaktyki uzależnień oraz pomocy psychospołecznej</t>
  </si>
  <si>
    <t>Ogólnopolska Fundacja na Rzecz Zaponiegania Narkomanii</t>
  </si>
  <si>
    <t>Kompleksowy program wspierania zdrowienia</t>
  </si>
  <si>
    <t>Polskie Towarzystwo zapobiegania Narkomanii Oddział Toruń</t>
  </si>
  <si>
    <t>Zaponieganie uzależnieniom i zachowaniom problemowym w środowisku lokalnym</t>
  </si>
  <si>
    <t>20 000,00 zł.  nie wykorzystanie II transzy ze względu na zakończenie działalności Oddziału w Toruniu</t>
  </si>
  <si>
    <t>Kujawsko - Pomorskie Towarzystwo Rodzin i Przyjaciół Dzieci Uzależnionych ,, Powrót z U"</t>
  </si>
  <si>
    <t>Bliżej siebie</t>
  </si>
  <si>
    <t>Zintegrowany system pomocy dla rodzin z problemem narkomanii</t>
  </si>
  <si>
    <t>Fundacja PARASOL</t>
  </si>
  <si>
    <t>Punkt konsultacyjno diagnostyczny prowadzący anonimowo i bezpłatnie badania w kierunku HIV połaczone z poradnictwem okołotestowym</t>
  </si>
  <si>
    <t>Stowarzyszenie Wolontariuszy RAZEM</t>
  </si>
  <si>
    <t>Turnus rehabilitacyjno - wypoczynkowy dla osób zarażonych HIV</t>
  </si>
  <si>
    <t>Razem bezpieczniej</t>
  </si>
  <si>
    <t>Stowarzyszenie Opieki nad Dziećmi Opuszczonymi pn. Oratorium im. Błogosławionego ks. Br. Markiewicza</t>
  </si>
  <si>
    <t>Michayland 2021 Fantastyczne Miasteczko Dzieciaków</t>
  </si>
  <si>
    <t>Wybieram siebie</t>
  </si>
  <si>
    <t>Stowarzyszenie Profilaktyki Uzależnień ,, Zdrowa Rodzina"</t>
  </si>
  <si>
    <t xml:space="preserve">Radzę sobie ze stresem, unikam uzaleznień </t>
  </si>
  <si>
    <t>Toruńskie Towarzystwo Krzewienia Kultury Fizycznej</t>
  </si>
  <si>
    <t>Aktywność fizyczna metoda walki z uzależnieniami od środków odurzających i substancji psychotropowych wśród dzieci</t>
  </si>
  <si>
    <t>Europejskie Zrzeszenie Młodzieży</t>
  </si>
  <si>
    <t>Aids przeciw AIDS - 2 - czyli akcja informacyjna dla studentów przeciw AIDS - 2</t>
  </si>
  <si>
    <t>Dział 853, rozdział 85395, zadanie Program "Rodzina Razem", § 2360</t>
  </si>
  <si>
    <t>Kamienica Inicjatywy 3+</t>
  </si>
  <si>
    <t>Stowarzyszenie Dzieciom i Młodzieży WĘDKA im. Każdego Człowieka</t>
  </si>
  <si>
    <t>Hybrydowa Pracownia Wędki</t>
  </si>
  <si>
    <t>Jedność serc</t>
  </si>
  <si>
    <t>Fundacja Królewskie Dziedzińce , Fundacja na rzecz odpowiedzialnej edukacji i wychowania Ad Veritatem</t>
  </si>
  <si>
    <t>Wsparcie rodzin wielodzietnych i matek samotnie wychowujących dzieci. Randki dla wielodzietnych - Piękno MAM</t>
  </si>
  <si>
    <t>PANI ZDROWIE- warsztaty ze zdrowego stylu życia dzieci i młodzieży i rodziców</t>
  </si>
  <si>
    <t>Aktywnie z popkulturą</t>
  </si>
  <si>
    <t>Dział 853, rozdział 85395, zadanie Prowadzenie osiedlowych domów kultury, § 2360</t>
  </si>
  <si>
    <t>Parafia rzymskokatolicka p.w. Matki Bożej Nieustającej Pomocy w Toruniu</t>
  </si>
  <si>
    <t>WSPIERANIE ROZWOJU WSPÓLNOT I SPOŁECZNOŚCI LOKALNYCH (PROWADZENIE TZW. CENTRÓW AKTYWNOŚCI LOKALNEJ)</t>
  </si>
  <si>
    <t>Parafia Rzymskokatolicka p.w. św. Maksymiliana Kolbego</t>
  </si>
  <si>
    <t>Wspieranie rozwoju wspólnot i społeczności lokalnych (prowadzenie tzw. Centrów Aktywności Lokalnej)</t>
  </si>
  <si>
    <t>Parafia Rzymskokatolicka p.w. Św. Andrzeja Apostoła w Toruniu</t>
  </si>
  <si>
    <t>WSPIERANIA ROZWOJU WSPÓLNOT I SPOŁECZNOŚCI LOKALNYCH - CZĘŚĆ III - prowadzenie lokalnych miejsc spotkań i aktywności dla mieszkańców Torunia – Centrów Aktywności Lokalnej (CAL)</t>
  </si>
  <si>
    <t>Fundacja Fabryka UTU</t>
  </si>
  <si>
    <t>Domkultury! Centrum Aktywności Lokalnej na Bydgoskim Przedmieściu</t>
  </si>
  <si>
    <t>Stowarzyszenie Kultury Chrześcijańskiej Toruń-Czerniewice</t>
  </si>
  <si>
    <t>CENTRUM AKTYWNOŚCI LOKALNEJ – CZERNIEWICE</t>
  </si>
  <si>
    <t>Centrum Aktywności Lokalnej "Kamienica Inicjatyw"</t>
  </si>
  <si>
    <t>Parafia Rzymskokatolicka p.w. Niepokalanego Poczęcia Najświętszej Maryi Panny</t>
  </si>
  <si>
    <t>Prowadzenie Centrum Aktywności Lokalnej na os. Toruń Stawki</t>
  </si>
  <si>
    <t>Stowarzyszenie Lokalna Grupa Działania "Dla Miasta Torunia"</t>
  </si>
  <si>
    <t xml:space="preserve">Centrum Aktywności Lokalnej "Grunwaldzka" </t>
  </si>
  <si>
    <t>Majsterkownia</t>
  </si>
  <si>
    <t>Centrum Wsparcia Biznesu</t>
  </si>
  <si>
    <t>Wydział Kultury</t>
  </si>
  <si>
    <t>Wydział Gospodarki Komunalnej</t>
  </si>
  <si>
    <t xml:space="preserve">Stowarzyszenie Dzieciom i Młodzieży WĘDKA im. każdego Człowieka </t>
  </si>
  <si>
    <t>10 SzafoDzielni dla Torunia na 10 lecie WĘDKI</t>
  </si>
  <si>
    <t>Galeria Rusz promuje segregację śmieci - kampania w przestrzeni miejskiej</t>
  </si>
  <si>
    <t>Stowarzyszenie „Tilia” w Toruniu,</t>
  </si>
  <si>
    <t>Ograniczaj, segreguj, odzyskuj - Toruń wie jak postępować z odpadami</t>
  </si>
  <si>
    <t>Kampania promocyjno-informacyjna "Rady na odpady"</t>
  </si>
  <si>
    <t>Fundacja „Cztery Łapy”</t>
  </si>
  <si>
    <t>Sterylizacja i kastracja - zapobieganie cierpieniu</t>
  </si>
  <si>
    <t>Fundacja KOT- Koty Otoczone Troską</t>
  </si>
  <si>
    <t>Sterylizacja co najmniej 500 kotów wolno na terenie Gminy Miasta Toruń</t>
  </si>
  <si>
    <t>Toruńskie  Towarzystwo Ochrony Praw Zwierząt</t>
  </si>
  <si>
    <t>Ograniczanie i kontrola populacji kotów wolnożyjących na terenie Torunia 2021</t>
  </si>
  <si>
    <t>Klub Karate Tradycyjnego "KUMADE"</t>
  </si>
  <si>
    <t>Balans między umysłem-duchem i ciałem- poprzez trening Karate-do dla seniora</t>
  </si>
  <si>
    <t>Stowarzyszenie Agrafka i Fundacja Agrafka</t>
  </si>
  <si>
    <t>Nowoczesny senior- zajęcia komputerowe, językowe i integracja</t>
  </si>
  <si>
    <t>Lęk nasz powszedni. Międzypokoleniowe warsztaty literackie dla seniorów i nie tylko</t>
  </si>
  <si>
    <t>Aktywny senior- dobra forma- oswoić i przetrwać pandemię</t>
  </si>
  <si>
    <t>Stowarzyszenie Żyć Lepiej</t>
  </si>
  <si>
    <t>Zdrowie seniora, życia podpora</t>
  </si>
  <si>
    <t>Fundacja na rzecz integracji międzypokoleniowej i dobrego życia seniorów Łączymy Pokolenia</t>
  </si>
  <si>
    <t>Wsparcie psychologiczne i psychoterapeutyczne dla osób w wieku 65+</t>
  </si>
  <si>
    <t>Senior z cukrzycą- realne bariery i szanse w obliczu pandemii wirusa SARS-COV2</t>
  </si>
  <si>
    <t>Fundacja GoToruń</t>
  </si>
  <si>
    <t>Aktywny senior 21</t>
  </si>
  <si>
    <t xml:space="preserve">załącznik </t>
  </si>
  <si>
    <t>do sprawozdania ze współpracy GMT z organizacjami pozarządowymi w 2021 r.</t>
  </si>
  <si>
    <t>Zestawienia tabelaryczne przyznanych w 2021 r. dotacji na realizację zadań Gminy Miasta Toruń przez organizacje pozarządowe</t>
  </si>
  <si>
    <t xml:space="preserve">z podziałem na poszczególne jednostki Urzędu Miasta Torunia/Gminy Miasta Toruń </t>
  </si>
  <si>
    <t>„Razem w Drodze” Fundacja Pomocy Dzieciom, Młodzieży, Osobom Niepełnosprawnym oraz Potrzebującym Wsparcia</t>
  </si>
  <si>
    <t>„Daj Szansę” 
Fundacja na Rzecz Rozwoju Dzieci Niepełnosprawnych</t>
  </si>
  <si>
    <t>„Dorotkowo” Fundacja na Rzecz 
Doroty Targowskiej i Jej Przyjaciół</t>
  </si>
  <si>
    <t>Dział 853, rozdział 85395, zadanie Działania na rzecz osób w wieku emerytalnym, § 2360</t>
  </si>
  <si>
    <t>Dział 900, rozdział 90095, zadanie 1: Przygotowanie i realizacja projektów UE w ramach rewitalizacji Torunia, § 2360</t>
  </si>
  <si>
    <t>Dział:  900 Rozdział 90013 § 2360 Nazwa zadania: opieka nad bezdomnymi zwierzętami</t>
  </si>
  <si>
    <t>Dział:  900 Rozdział  90002 § 2360 Nazwa zadania: Odbiór, transport, zagospodarowanie odpadów i obsługa systemu</t>
  </si>
  <si>
    <t xml:space="preserve">Wydział Komunikacji Społecznej i Informacji </t>
  </si>
  <si>
    <t xml:space="preserve">umowa łączona - z budżetu WKSiI w wys. 5.000 zł, z budżetu WZiPS - 2.000 zł </t>
  </si>
  <si>
    <t>zwrot dotacji 
w wys. 251,63 zł 
w dniu 31.01.2022 r.</t>
  </si>
  <si>
    <t>razem (podsuma)*</t>
  </si>
  <si>
    <t>RAZEM*</t>
  </si>
  <si>
    <t>* łączna kwota dotacji z WKSiI w wys. 96.000 zł - umowa łączona z WZiPS w poz. 20</t>
  </si>
  <si>
    <t>WYDZIAŁ SPORTU I REKREACJI</t>
  </si>
  <si>
    <t>Dział 926, rozdział 92605, zadanie: Imprezy sportowe i wymiana zagraniczna § 2820</t>
  </si>
  <si>
    <r>
      <t xml:space="preserve"> Toruńskie Stowarzyszenie Idea Sport
</t>
    </r>
    <r>
      <rPr>
        <i/>
        <sz val="12"/>
        <rFont val="Arial"/>
        <family val="2"/>
        <charset val="238"/>
      </rPr>
      <t/>
    </r>
  </si>
  <si>
    <t xml:space="preserve"> Organizacja i przeprowadzenie turnieju tenisowego dla osób poruszających się na wózkach - "OTK na wózkach, Idea Sport CUP" 2021r. </t>
  </si>
  <si>
    <t xml:space="preserve">Miejski Klub Lekkoatletyczny Toruń 
</t>
  </si>
  <si>
    <t>III Ogólnopolski Mityng Lekkoatletyczny Pamięci Ireny Szewińskiej 
U 16 i U 14</t>
  </si>
  <si>
    <t xml:space="preserve">Miejski Klub Lekkoatletyczny Toruń </t>
  </si>
  <si>
    <t xml:space="preserve"> 43. Memoriał 
im. Grzegorza Duneckiego </t>
  </si>
  <si>
    <t xml:space="preserve"> PZLA Halowe Mistrzostwa Polski w Lekkiej Atletyce 
U 18 i U 20 2021 </t>
  </si>
  <si>
    <t xml:space="preserve">Akademicki Klub Karate Tradycyjnego
</t>
  </si>
  <si>
    <t>Mistrzostwa Polski Juniorów Młodszych i 
II Ogólnopolski Turniej Toruńskiego Smoka w Karate Tradycyjnym i Fudokan</t>
  </si>
  <si>
    <t>Toruński Klub Żeglarski</t>
  </si>
  <si>
    <t>Organizacja Regat o Puchar TKŻ Toruń</t>
  </si>
  <si>
    <t xml:space="preserve">  Mentor Toruń Cup 2021 </t>
  </si>
  <si>
    <t>AZS UMK Toruń</t>
  </si>
  <si>
    <t xml:space="preserve"> PLAŻA GOTYKU TORUŃ 2021 </t>
  </si>
  <si>
    <t>Polski Związek Lekkiej Atletyki Masters</t>
  </si>
  <si>
    <t>30. Halowe Mistrzostwa Polski w Lekkiej Atletyce Masters, 4. Halowe Mistrzostwa Polski Lekarzy i 2. Halowe Mistrzostwa Polski Dziennikarzy</t>
  </si>
  <si>
    <t>Akademicki Związek Sportowy Uniwersytetu Mikołaja Kopernika 
w Toruniu</t>
  </si>
  <si>
    <t>Maraton Wioślarski "Run&amp;Row"</t>
  </si>
  <si>
    <t>Międzyszkolny Klub Sportów Walki "Pomorzanin" Toruń</t>
  </si>
  <si>
    <t>XXV Międzynarodowy Turniej Bokserski im. Zygmunta Krygiera 
Toruń 2021</t>
  </si>
  <si>
    <t>Uczniowski Klub Sportowy 
"35 Bielawy "</t>
  </si>
  <si>
    <t>V Ogólnopolski Turniej Dzieci, Młodzików i Juniorów Młodszych  z okazji Święta Niepodległości.</t>
  </si>
  <si>
    <t xml:space="preserve">Międzyszkolny Toruński Klub Pływacki Delfin </t>
  </si>
  <si>
    <t>Organizacja cyklicznych zawodów pływackich 
"Z Delfinem do Paryża 2021" upamiętniających odzyskanie niepodległości.</t>
  </si>
  <si>
    <t>Uczniowski Klub Sportowy "Ognisko Pracy Pozaszkolnej Toruń"</t>
  </si>
  <si>
    <t>Międzynarodowe Turnieje Sportowe KOPERNIK</t>
  </si>
  <si>
    <t>Międzyszkolny Klub Sportowy "ZRYW" 
w Toruniu</t>
  </si>
  <si>
    <t>XIX  Memoriał im. Wojtka Michniewicza w koszykówce</t>
  </si>
  <si>
    <t>Turniej nadziei hokeja na trawie</t>
  </si>
  <si>
    <t>Turniej Mikołajkowy 
w halowym hokeju na trawie</t>
  </si>
  <si>
    <t>Stowarzyszenie
Sympatyków
Sportów Motorowych
STAL Toruń</t>
  </si>
  <si>
    <t>European 250 cc Youth Speedway CupToruń2021</t>
  </si>
  <si>
    <t>Organizacja Międzynarodowego Turnieju Hokeja na Lodzie CHRISTMAS
CUP 2021</t>
  </si>
  <si>
    <t xml:space="preserve">Miejski Międzyszkolny Klub Sportowy "Katarzynki" </t>
  </si>
  <si>
    <t>VI Memoriał im. prof. Stanisława Łęgowskiego</t>
  </si>
  <si>
    <t>Organizacja Mistrzostw Europy Drużyn Klubowych</t>
  </si>
  <si>
    <t>Dział 926, rozdział 92605, zadanie: Imprezy sportowe i wymiana zagraniczna § 2830</t>
  </si>
  <si>
    <t>Tenis Klub Toruń 
Sp z o.o.</t>
  </si>
  <si>
    <t xml:space="preserve"> Turniej Grand Prix Torunia Tenis 10 
(I połrocze)</t>
  </si>
  <si>
    <t>Tenis Klub Toruń 
Sp. z o.o.</t>
  </si>
  <si>
    <t xml:space="preserve"> Turniej Grand Prix Torunia Tenis 10 
II półrocze</t>
  </si>
  <si>
    <t>Zwrot po 31.01.22 - nie ujety 
w sprawozdaniu z wykonania budżetu 2021</t>
  </si>
  <si>
    <t>Biuro Obsługi Urzędu</t>
  </si>
  <si>
    <t>Dział 755, rozdział 75515, zadanie Wydatki bieżące zadań zleconych Powiatu (Nieodpłatna pomoc prawna)</t>
  </si>
  <si>
    <t>Stowarzyszenie Sursum Corda</t>
  </si>
  <si>
    <t>Nieodpłatna pomoc prawna, nieodpłatne poradnictwo obywatelskie i edukacja prawna</t>
  </si>
  <si>
    <t>Zaborskie Towarzystwo Naukowe</t>
  </si>
  <si>
    <t>Dział:  85295  zadanie: projekt Aktywny Senior zadanie  §  2817, 2819</t>
  </si>
  <si>
    <t xml:space="preserve">Fundacja Pro Omnis </t>
  </si>
  <si>
    <t>Aktywny Senior</t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</si>
</sst>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6" formatCode="_-* #,##0.00\ _z_ł_-;\-* #,##0.00\ _z_ł_-;_-* \-??\ _z_ł_-;_-@_-"/>
    <numFmt numFmtId="167" formatCode="_-* #,##0\ _z_ł_-;\-* #,##0\ _z_ł_-;_-* \-??\ _z_ł_-;_-@_-"/>
    <numFmt numFmtId="168" formatCode="#,##0.00\ _z_ł"/>
    <numFmt numFmtId="170" formatCode="#,##0.00_ ;\-#,##0.00\ "/>
  </numFmts>
  <fonts count="37"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u/>
      <sz val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1"/>
      <name val="Times New Roman"/>
      <family val="1"/>
      <charset val="128"/>
    </font>
    <font>
      <b/>
      <sz val="11"/>
      <color indexed="8"/>
      <name val="Times New Roman"/>
      <family val="1"/>
      <charset val="128"/>
    </font>
    <font>
      <sz val="11"/>
      <color indexed="8"/>
      <name val="Times New Roman"/>
      <family val="1"/>
      <charset val="238"/>
    </font>
    <font>
      <sz val="10"/>
      <color indexed="1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2"/>
      <name val="Arial"/>
      <family val="2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u/>
      <sz val="10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i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/>
        <bgColor indexed="34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7" fillId="5" borderId="0" applyNumberFormat="0" applyBorder="0" applyAlignment="0" applyProtection="0"/>
    <xf numFmtId="166" fontId="9" fillId="0" borderId="0" applyFill="0" applyBorder="0" applyAlignment="0" applyProtection="0"/>
    <xf numFmtId="0" fontId="12" fillId="0" borderId="0"/>
    <xf numFmtId="0" fontId="26" fillId="0" borderId="0"/>
    <xf numFmtId="0" fontId="28" fillId="0" borderId="0"/>
    <xf numFmtId="9" fontId="9" fillId="0" borderId="0" applyFill="0" applyBorder="0" applyAlignment="0" applyProtection="0"/>
  </cellStyleXfs>
  <cellXfs count="367">
    <xf numFmtId="0" fontId="0" fillId="0" borderId="0" xfId="0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67" fontId="5" fillId="0" borderId="1" xfId="2" applyNumberFormat="1" applyFont="1" applyFill="1" applyBorder="1" applyAlignment="1" applyProtection="1">
      <alignment horizontal="center" vertical="center"/>
    </xf>
    <xf numFmtId="9" fontId="5" fillId="0" borderId="1" xfId="6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9" fontId="4" fillId="0" borderId="2" xfId="6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4" fontId="8" fillId="6" borderId="4" xfId="0" applyNumberFormat="1" applyFont="1" applyFill="1" applyBorder="1" applyAlignment="1">
      <alignment horizontal="right" vertical="center"/>
    </xf>
    <xf numFmtId="4" fontId="8" fillId="6" borderId="4" xfId="0" applyNumberFormat="1" applyFont="1" applyFill="1" applyBorder="1" applyAlignment="1">
      <alignment horizontal="center" vertical="center"/>
    </xf>
    <xf numFmtId="4" fontId="8" fillId="6" borderId="5" xfId="0" applyNumberFormat="1" applyFont="1" applyFill="1" applyBorder="1" applyAlignment="1">
      <alignment horizontal="center" vertical="center"/>
    </xf>
    <xf numFmtId="168" fontId="30" fillId="0" borderId="2" xfId="0" applyNumberFormat="1" applyFont="1" applyBorder="1" applyAlignment="1">
      <alignment horizontal="center" vertical="center"/>
    </xf>
    <xf numFmtId="10" fontId="30" fillId="0" borderId="2" xfId="0" applyNumberFormat="1" applyFont="1" applyBorder="1" applyAlignment="1">
      <alignment horizontal="center" vertical="center" wrapText="1" shrinkToFit="1"/>
    </xf>
    <xf numFmtId="10" fontId="30" fillId="0" borderId="2" xfId="0" applyNumberFormat="1" applyFont="1" applyBorder="1" applyAlignment="1">
      <alignment horizontal="center" vertical="center" wrapText="1"/>
    </xf>
    <xf numFmtId="168" fontId="30" fillId="0" borderId="2" xfId="0" applyNumberFormat="1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168" fontId="30" fillId="0" borderId="7" xfId="0" applyNumberFormat="1" applyFont="1" applyBorder="1" applyAlignment="1">
      <alignment horizontal="center" vertical="center"/>
    </xf>
    <xf numFmtId="168" fontId="30" fillId="0" borderId="8" xfId="0" applyNumberFormat="1" applyFont="1" applyBorder="1" applyAlignment="1">
      <alignment horizontal="center" vertical="center"/>
    </xf>
    <xf numFmtId="10" fontId="30" fillId="0" borderId="9" xfId="0" applyNumberFormat="1" applyFont="1" applyBorder="1" applyAlignment="1">
      <alignment horizontal="center" vertical="center" wrapText="1"/>
    </xf>
    <xf numFmtId="168" fontId="30" fillId="0" borderId="9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10" fontId="3" fillId="0" borderId="16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10" fontId="3" fillId="0" borderId="18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0" fontId="4" fillId="0" borderId="2" xfId="6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8" fillId="0" borderId="2" xfId="4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/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0" quotePrefix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4" fillId="0" borderId="2" xfId="3" applyNumberFormat="1" applyFont="1" applyBorder="1" applyAlignment="1">
      <alignment horizontal="center" vertical="center" wrapText="1"/>
    </xf>
    <xf numFmtId="10" fontId="4" fillId="0" borderId="2" xfId="3" applyNumberFormat="1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4" fontId="5" fillId="0" borderId="2" xfId="3" applyNumberFormat="1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4" fontId="4" fillId="0" borderId="2" xfId="3" applyNumberFormat="1" applyFont="1" applyFill="1" applyBorder="1" applyAlignment="1">
      <alignment horizontal="center" vertical="center" wrapText="1"/>
    </xf>
    <xf numFmtId="10" fontId="4" fillId="0" borderId="2" xfId="3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4" fontId="5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4" fontId="4" fillId="2" borderId="2" xfId="3" applyNumberFormat="1" applyFont="1" applyFill="1" applyBorder="1" applyAlignment="1">
      <alignment horizontal="center" vertical="center" wrapText="1"/>
    </xf>
    <xf numFmtId="4" fontId="4" fillId="2" borderId="2" xfId="3" quotePrefix="1" applyNumberFormat="1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4" fontId="5" fillId="2" borderId="2" xfId="3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10" fontId="4" fillId="2" borderId="2" xfId="3" applyNumberFormat="1" applyFont="1" applyFill="1" applyBorder="1" applyAlignment="1">
      <alignment horizontal="center" vertical="center" wrapText="1"/>
    </xf>
    <xf numFmtId="10" fontId="4" fillId="7" borderId="2" xfId="3" applyNumberFormat="1" applyFont="1" applyFill="1" applyBorder="1" applyAlignment="1">
      <alignment horizontal="center" vertical="center" wrapText="1"/>
    </xf>
    <xf numFmtId="2" fontId="4" fillId="0" borderId="2" xfId="3" quotePrefix="1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" fontId="4" fillId="7" borderId="2" xfId="0" applyNumberFormat="1" applyFont="1" applyFill="1" applyBorder="1" applyAlignment="1">
      <alignment horizontal="center" vertical="center" wrapText="1"/>
    </xf>
    <xf numFmtId="2" fontId="4" fillId="7" borderId="2" xfId="0" quotePrefix="1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4" fontId="5" fillId="7" borderId="2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10" fontId="4" fillId="7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2" fontId="4" fillId="0" borderId="2" xfId="3" applyNumberFormat="1" applyFont="1" applyBorder="1" applyAlignment="1">
      <alignment horizontal="center" vertical="center" wrapText="1"/>
    </xf>
    <xf numFmtId="4" fontId="8" fillId="0" borderId="2" xfId="3" applyNumberFormat="1" applyFont="1" applyFill="1" applyBorder="1" applyAlignment="1">
      <alignment horizontal="center" vertical="center" wrapText="1"/>
    </xf>
    <xf numFmtId="4" fontId="4" fillId="7" borderId="2" xfId="3" applyNumberFormat="1" applyFont="1" applyFill="1" applyBorder="1" applyAlignment="1">
      <alignment horizontal="center" vertical="center" wrapText="1"/>
    </xf>
    <xf numFmtId="0" fontId="4" fillId="7" borderId="2" xfId="3" applyFont="1" applyFill="1" applyBorder="1" applyAlignment="1">
      <alignment horizontal="center" vertical="center" wrapText="1"/>
    </xf>
    <xf numFmtId="4" fontId="4" fillId="7" borderId="2" xfId="0" applyNumberFormat="1" applyFont="1" applyFill="1" applyBorder="1" applyAlignment="1">
      <alignment horizontal="center" vertical="center"/>
    </xf>
    <xf numFmtId="2" fontId="4" fillId="7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horizontal="center" vertical="center"/>
    </xf>
    <xf numFmtId="10" fontId="8" fillId="0" borderId="2" xfId="6" applyNumberFormat="1" applyFont="1" applyFill="1" applyBorder="1" applyAlignment="1">
      <alignment horizontal="center" vertical="center" wrapText="1"/>
    </xf>
    <xf numFmtId="10" fontId="4" fillId="7" borderId="2" xfId="6" applyNumberFormat="1" applyFont="1" applyFill="1" applyBorder="1" applyAlignment="1">
      <alignment horizontal="center" vertical="center" wrapText="1"/>
    </xf>
    <xf numFmtId="10" fontId="4" fillId="0" borderId="2" xfId="6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4" fontId="30" fillId="7" borderId="2" xfId="0" applyNumberFormat="1" applyFont="1" applyFill="1" applyBorder="1" applyAlignment="1">
      <alignment horizontal="center" vertical="center"/>
    </xf>
    <xf numFmtId="10" fontId="30" fillId="7" borderId="2" xfId="6" applyNumberFormat="1" applyFont="1" applyFill="1" applyBorder="1" applyAlignment="1">
      <alignment horizontal="center" vertical="center"/>
    </xf>
    <xf numFmtId="4" fontId="8" fillId="0" borderId="2" xfId="5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9" fontId="8" fillId="0" borderId="2" xfId="6" applyFont="1" applyBorder="1" applyAlignment="1">
      <alignment horizontal="center" vertical="center" wrapText="1"/>
    </xf>
    <xf numFmtId="9" fontId="8" fillId="6" borderId="4" xfId="6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4" fontId="31" fillId="0" borderId="0" xfId="0" applyNumberFormat="1" applyFont="1" applyFill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0" fontId="0" fillId="0" borderId="0" xfId="0" applyFill="1"/>
    <xf numFmtId="0" fontId="30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4" fontId="31" fillId="0" borderId="0" xfId="0" applyNumberFormat="1" applyFont="1" applyAlignment="1">
      <alignment horizontal="center" vertical="center"/>
    </xf>
    <xf numFmtId="0" fontId="32" fillId="0" borderId="0" xfId="0" applyFont="1"/>
    <xf numFmtId="4" fontId="32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8" fillId="8" borderId="27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4" fontId="8" fillId="8" borderId="27" xfId="0" applyNumberFormat="1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/>
    </xf>
    <xf numFmtId="4" fontId="8" fillId="8" borderId="29" xfId="0" applyNumberFormat="1" applyFont="1" applyFill="1" applyBorder="1" applyAlignment="1">
      <alignment horizontal="center" vertical="center"/>
    </xf>
    <xf numFmtId="4" fontId="8" fillId="8" borderId="3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3" fillId="0" borderId="3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168" fontId="34" fillId="6" borderId="4" xfId="0" applyNumberFormat="1" applyFont="1" applyFill="1" applyBorder="1" applyAlignment="1">
      <alignment horizontal="center" vertical="top" wrapText="1"/>
    </xf>
    <xf numFmtId="10" fontId="4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168" fontId="2" fillId="6" borderId="2" xfId="0" applyNumberFormat="1" applyFont="1" applyFill="1" applyBorder="1" applyAlignment="1">
      <alignment horizontal="center" vertical="center"/>
    </xf>
    <xf numFmtId="10" fontId="2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center"/>
    </xf>
    <xf numFmtId="0" fontId="30" fillId="0" borderId="2" xfId="0" applyNumberFormat="1" applyFont="1" applyBorder="1" applyAlignment="1">
      <alignment horizontal="center" vertical="center"/>
    </xf>
    <xf numFmtId="1" fontId="4" fillId="0" borderId="2" xfId="6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2" fontId="30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4" fontId="30" fillId="0" borderId="2" xfId="0" applyNumberFormat="1" applyFont="1" applyBorder="1" applyAlignment="1">
      <alignment horizontal="center" vertical="center"/>
    </xf>
    <xf numFmtId="0" fontId="4" fillId="0" borderId="2" xfId="6" applyNumberFormat="1" applyFont="1" applyBorder="1" applyAlignment="1">
      <alignment horizontal="center" vertical="center" wrapText="1"/>
    </xf>
    <xf numFmtId="2" fontId="30" fillId="0" borderId="0" xfId="0" applyNumberFormat="1" applyFont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4" fillId="0" borderId="2" xfId="2" applyNumberFormat="1" applyFont="1" applyFill="1" applyBorder="1" applyAlignment="1" applyProtection="1">
      <alignment horizontal="center" vertical="center" wrapText="1"/>
    </xf>
    <xf numFmtId="10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10" fontId="4" fillId="0" borderId="2" xfId="2" applyNumberFormat="1" applyFont="1" applyFill="1" applyBorder="1" applyAlignment="1" applyProtection="1">
      <alignment horizontal="center" vertical="center" wrapText="1"/>
    </xf>
    <xf numFmtId="4" fontId="5" fillId="0" borderId="2" xfId="2" applyNumberFormat="1" applyFont="1" applyFill="1" applyBorder="1" applyAlignment="1" applyProtection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4" fontId="4" fillId="0" borderId="2" xfId="2" applyNumberFormat="1" applyFont="1" applyFill="1" applyBorder="1" applyAlignment="1" applyProtection="1">
      <alignment horizontal="center" vertical="center"/>
    </xf>
    <xf numFmtId="170" fontId="8" fillId="0" borderId="2" xfId="2" applyNumberFormat="1" applyFont="1" applyFill="1" applyBorder="1" applyAlignment="1" applyProtection="1">
      <alignment horizontal="center" vertical="center"/>
    </xf>
    <xf numFmtId="10" fontId="8" fillId="0" borderId="2" xfId="2" applyNumberFormat="1" applyFont="1" applyFill="1" applyBorder="1" applyAlignment="1" applyProtection="1">
      <alignment horizontal="center" vertical="center" wrapText="1"/>
    </xf>
    <xf numFmtId="43" fontId="13" fillId="0" borderId="2" xfId="2" applyNumberFormat="1" applyFont="1" applyFill="1" applyBorder="1" applyAlignment="1" applyProtection="1">
      <alignment horizontal="center" vertical="center"/>
    </xf>
    <xf numFmtId="43" fontId="5" fillId="0" borderId="2" xfId="2" applyNumberFormat="1" applyFont="1" applyFill="1" applyBorder="1" applyAlignment="1" applyProtection="1">
      <alignment horizontal="right" vertical="center"/>
    </xf>
    <xf numFmtId="4" fontId="8" fillId="0" borderId="2" xfId="2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/>
    <xf numFmtId="10" fontId="8" fillId="0" borderId="2" xfId="6" applyNumberFormat="1" applyFont="1" applyBorder="1" applyAlignment="1">
      <alignment horizontal="center" vertical="center" wrapText="1"/>
    </xf>
    <xf numFmtId="4" fontId="8" fillId="6" borderId="2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0" fontId="35" fillId="0" borderId="2" xfId="0" applyNumberFormat="1" applyFont="1" applyBorder="1" applyAlignment="1">
      <alignment horizontal="center" vertical="center"/>
    </xf>
    <xf numFmtId="2" fontId="22" fillId="0" borderId="2" xfId="6" applyNumberFormat="1" applyFont="1" applyBorder="1" applyAlignment="1">
      <alignment horizontal="center" vertical="center" wrapText="1"/>
    </xf>
    <xf numFmtId="4" fontId="23" fillId="0" borderId="2" xfId="0" applyNumberFormat="1" applyFont="1" applyBorder="1" applyAlignment="1">
      <alignment horizontal="center" vertical="center" wrapText="1"/>
    </xf>
    <xf numFmtId="4" fontId="35" fillId="0" borderId="2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vertical="center" wrapText="1"/>
    </xf>
    <xf numFmtId="0" fontId="4" fillId="6" borderId="2" xfId="0" applyFont="1" applyFill="1" applyBorder="1" applyAlignment="1">
      <alignment horizontal="center" vertical="center"/>
    </xf>
    <xf numFmtId="0" fontId="3" fillId="0" borderId="0" xfId="0" applyFont="1"/>
    <xf numFmtId="10" fontId="22" fillId="0" borderId="2" xfId="0" applyNumberFormat="1" applyFont="1" applyBorder="1" applyAlignment="1">
      <alignment horizontal="center" vertical="center" wrapText="1"/>
    </xf>
    <xf numFmtId="4" fontId="24" fillId="0" borderId="2" xfId="0" applyNumberFormat="1" applyFont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4" fontId="20" fillId="6" borderId="4" xfId="0" applyNumberFormat="1" applyFont="1" applyFill="1" applyBorder="1" applyAlignment="1">
      <alignment horizontal="center" vertical="center"/>
    </xf>
    <xf numFmtId="4" fontId="20" fillId="6" borderId="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4" fillId="7" borderId="2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" fontId="4" fillId="0" borderId="2" xfId="4" applyNumberFormat="1" applyFont="1" applyBorder="1" applyAlignment="1">
      <alignment horizontal="center" vertical="center" wrapText="1"/>
    </xf>
    <xf numFmtId="4" fontId="25" fillId="0" borderId="35" xfId="0" applyNumberFormat="1" applyFont="1" applyBorder="1" applyAlignment="1">
      <alignment horizontal="center" vertical="center" wrapText="1"/>
    </xf>
    <xf numFmtId="170" fontId="4" fillId="0" borderId="2" xfId="2" applyNumberFormat="1" applyFont="1" applyFill="1" applyBorder="1" applyAlignment="1" applyProtection="1">
      <alignment horizontal="center" vertical="center"/>
    </xf>
    <xf numFmtId="4" fontId="4" fillId="6" borderId="2" xfId="0" applyNumberFormat="1" applyFont="1" applyFill="1" applyBorder="1" applyAlignment="1">
      <alignment horizontal="center" vertical="center"/>
    </xf>
    <xf numFmtId="4" fontId="4" fillId="6" borderId="2" xfId="0" applyNumberFormat="1" applyFont="1" applyFill="1" applyBorder="1" applyAlignment="1">
      <alignment horizontal="center" vertical="center" wrapText="1"/>
    </xf>
    <xf numFmtId="4" fontId="4" fillId="6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3" fillId="6" borderId="36" xfId="0" applyFont="1" applyFill="1" applyBorder="1" applyAlignment="1">
      <alignment horizontal="center" vertical="center"/>
    </xf>
    <xf numFmtId="0" fontId="33" fillId="6" borderId="37" xfId="0" applyFont="1" applyFill="1" applyBorder="1" applyAlignment="1">
      <alignment horizontal="center" vertical="center"/>
    </xf>
    <xf numFmtId="0" fontId="33" fillId="6" borderId="38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29" fillId="6" borderId="39" xfId="0" applyFont="1" applyFill="1" applyBorder="1" applyAlignment="1">
      <alignment horizontal="center" vertical="center" wrapText="1"/>
    </xf>
    <xf numFmtId="0" fontId="29" fillId="6" borderId="13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7" borderId="2" xfId="3" applyFont="1" applyFill="1" applyBorder="1" applyAlignment="1">
      <alignment horizontal="center" vertical="center" wrapText="1"/>
    </xf>
    <xf numFmtId="4" fontId="8" fillId="0" borderId="2" xfId="4" applyNumberFormat="1" applyFont="1" applyBorder="1" applyAlignment="1">
      <alignment horizontal="center" vertical="center" wrapText="1"/>
    </xf>
    <xf numFmtId="4" fontId="4" fillId="0" borderId="2" xfId="4" applyNumberFormat="1" applyFont="1" applyBorder="1" applyAlignment="1">
      <alignment horizontal="center" vertical="center" wrapText="1"/>
    </xf>
    <xf numFmtId="4" fontId="8" fillId="6" borderId="2" xfId="5" applyNumberFormat="1" applyFont="1" applyFill="1" applyBorder="1" applyAlignment="1">
      <alignment horizontal="center" vertical="center" wrapText="1"/>
    </xf>
    <xf numFmtId="0" fontId="4" fillId="7" borderId="9" xfId="3" applyFont="1" applyFill="1" applyBorder="1" applyAlignment="1">
      <alignment horizontal="center" vertical="center" wrapText="1"/>
    </xf>
    <xf numFmtId="0" fontId="4" fillId="7" borderId="22" xfId="3" applyFont="1" applyFill="1" applyBorder="1" applyAlignment="1">
      <alignment horizontal="center" vertical="center" wrapText="1"/>
    </xf>
    <xf numFmtId="4" fontId="8" fillId="6" borderId="2" xfId="5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 wrapText="1"/>
    </xf>
    <xf numFmtId="4" fontId="4" fillId="0" borderId="2" xfId="5" applyNumberFormat="1" applyFont="1" applyFill="1" applyBorder="1" applyAlignment="1">
      <alignment horizontal="center" vertical="center" wrapText="1"/>
    </xf>
    <xf numFmtId="0" fontId="34" fillId="6" borderId="7" xfId="0" applyFont="1" applyFill="1" applyBorder="1" applyAlignment="1">
      <alignment horizontal="center" vertical="center"/>
    </xf>
    <xf numFmtId="0" fontId="34" fillId="6" borderId="39" xfId="0" applyFont="1" applyFill="1" applyBorder="1" applyAlignment="1">
      <alignment horizontal="center" vertical="center"/>
    </xf>
    <xf numFmtId="0" fontId="34" fillId="6" borderId="13" xfId="0" applyFon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horizontal="center" vertical="center" wrapText="1"/>
    </xf>
    <xf numFmtId="0" fontId="34" fillId="6" borderId="8" xfId="0" applyFont="1" applyFill="1" applyBorder="1" applyAlignment="1">
      <alignment horizontal="center" vertical="center"/>
    </xf>
    <xf numFmtId="0" fontId="34" fillId="6" borderId="40" xfId="0" applyFont="1" applyFill="1" applyBorder="1" applyAlignment="1">
      <alignment horizontal="center" vertical="center"/>
    </xf>
    <xf numFmtId="0" fontId="34" fillId="6" borderId="19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41" xfId="0" applyFont="1" applyFill="1" applyBorder="1" applyAlignment="1">
      <alignment horizontal="center" vertical="center" wrapText="1"/>
    </xf>
    <xf numFmtId="0" fontId="20" fillId="6" borderId="42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" fontId="20" fillId="0" borderId="22" xfId="0" applyNumberFormat="1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4" fontId="22" fillId="0" borderId="22" xfId="0" applyNumberFormat="1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wrapText="1"/>
    </xf>
    <xf numFmtId="0" fontId="2" fillId="6" borderId="39" xfId="0" applyFont="1" applyFill="1" applyBorder="1" applyAlignment="1">
      <alignment horizontal="center" wrapText="1"/>
    </xf>
    <xf numFmtId="0" fontId="2" fillId="6" borderId="13" xfId="0" applyFont="1" applyFill="1" applyBorder="1" applyAlignment="1">
      <alignment horizont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34" fillId="6" borderId="36" xfId="0" applyFont="1" applyFill="1" applyBorder="1" applyAlignment="1">
      <alignment horizontal="center" vertical="center"/>
    </xf>
    <xf numFmtId="0" fontId="34" fillId="6" borderId="37" xfId="0" applyFont="1" applyFill="1" applyBorder="1" applyAlignment="1">
      <alignment horizontal="center" vertical="center"/>
    </xf>
    <xf numFmtId="0" fontId="34" fillId="6" borderId="38" xfId="0" applyFont="1" applyFill="1" applyBorder="1" applyAlignment="1">
      <alignment horizontal="center" vertical="center"/>
    </xf>
    <xf numFmtId="0" fontId="20" fillId="6" borderId="47" xfId="0" applyFont="1" applyFill="1" applyBorder="1" applyAlignment="1">
      <alignment horizontal="center" vertical="center" wrapText="1"/>
    </xf>
    <xf numFmtId="0" fontId="20" fillId="6" borderId="48" xfId="0" applyFont="1" applyFill="1" applyBorder="1" applyAlignment="1">
      <alignment horizontal="center" vertical="center" wrapText="1"/>
    </xf>
    <xf numFmtId="0" fontId="20" fillId="6" borderId="49" xfId="0" applyFont="1" applyFill="1" applyBorder="1" applyAlignment="1">
      <alignment horizontal="center" vertical="center" wrapText="1"/>
    </xf>
    <xf numFmtId="4" fontId="20" fillId="0" borderId="7" xfId="0" applyNumberFormat="1" applyFont="1" applyBorder="1" applyAlignment="1">
      <alignment horizontal="center" vertical="center" wrapText="1"/>
    </xf>
    <xf numFmtId="4" fontId="20" fillId="0" borderId="13" xfId="0" applyNumberFormat="1" applyFont="1" applyBorder="1" applyAlignment="1">
      <alignment horizontal="center" vertical="center" wrapText="1"/>
    </xf>
    <xf numFmtId="4" fontId="22" fillId="0" borderId="9" xfId="0" applyNumberFormat="1" applyFont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6" borderId="39" xfId="0" applyFont="1" applyFill="1" applyBorder="1" applyAlignment="1">
      <alignment horizontal="center" vertical="center" wrapText="1"/>
    </xf>
    <xf numFmtId="0" fontId="20" fillId="6" borderId="13" xfId="0" applyFont="1" applyFill="1" applyBorder="1" applyAlignment="1">
      <alignment horizontal="center" vertical="center" wrapText="1"/>
    </xf>
    <xf numFmtId="0" fontId="33" fillId="6" borderId="7" xfId="0" applyFont="1" applyFill="1" applyBorder="1" applyAlignment="1">
      <alignment horizontal="center" vertical="center"/>
    </xf>
    <xf numFmtId="0" fontId="33" fillId="6" borderId="39" xfId="0" applyFont="1" applyFill="1" applyBorder="1" applyAlignment="1">
      <alignment horizontal="center" vertical="center"/>
    </xf>
    <xf numFmtId="0" fontId="33" fillId="6" borderId="13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4" fontId="20" fillId="0" borderId="9" xfId="0" applyNumberFormat="1" applyFont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39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9" fillId="4" borderId="56" xfId="0" applyFont="1" applyFill="1" applyBorder="1" applyAlignment="1">
      <alignment horizontal="center"/>
    </xf>
    <xf numFmtId="0" fontId="19" fillId="4" borderId="40" xfId="0" applyFont="1" applyFill="1" applyBorder="1" applyAlignment="1">
      <alignment horizontal="center"/>
    </xf>
    <xf numFmtId="0" fontId="19" fillId="4" borderId="57" xfId="0" applyFont="1" applyFill="1" applyBorder="1" applyAlignment="1">
      <alignment horizontal="center"/>
    </xf>
    <xf numFmtId="0" fontId="20" fillId="0" borderId="58" xfId="0" applyFont="1" applyBorder="1" applyAlignment="1">
      <alignment horizontal="right" vertical="center" wrapText="1"/>
    </xf>
    <xf numFmtId="0" fontId="20" fillId="0" borderId="59" xfId="0" applyFont="1" applyBorder="1" applyAlignment="1">
      <alignment horizontal="right" vertical="center" wrapText="1"/>
    </xf>
  </cellXfs>
  <cellStyles count="7">
    <cellStyle name="Dobre" xfId="1" builtinId="26"/>
    <cellStyle name="Dziesiętny" xfId="2" builtinId="3"/>
    <cellStyle name="Normalny" xfId="0" builtinId="0"/>
    <cellStyle name="Normalny 2" xfId="3"/>
    <cellStyle name="Normalny 3" xfId="4"/>
    <cellStyle name="Normalny_Arkusz1" xfId="5"/>
    <cellStyle name="Procentowy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1AF8~1.WIE\AppData\Local\Temp\ROZLICZENIE%20DOTACJI%20UDZIELONYCH%202021%20ROK-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REZY SPORTOWE"/>
      <sheetName val="SPORT DZIECI I MŁODZIEŻY"/>
      <sheetName val="REKREACJA"/>
      <sheetName val="SPORT SENIIORSKI"/>
    </sheetNames>
    <sheetDataSet>
      <sheetData sheetId="0" refreshError="1"/>
      <sheetData sheetId="1" refreshError="1">
        <row r="11">
          <cell r="A11" t="str">
            <v>Dział 926, Rozdział 92605, zadanie : Dofinansowanie zadań z zakresu sportu dzieci i młodzieży § 2820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>
      <selection activeCell="M69" sqref="M69"/>
    </sheetView>
  </sheetViews>
  <sheetFormatPr defaultRowHeight="12.75"/>
  <cols>
    <col min="1" max="1" width="21.75" style="1" customWidth="1"/>
    <col min="2" max="2" width="23.625" style="1" customWidth="1"/>
    <col min="3" max="3" width="11.125" style="2" customWidth="1"/>
    <col min="4" max="4" width="9" style="2"/>
    <col min="5" max="5" width="11.375" style="2" customWidth="1"/>
    <col min="6" max="6" width="13" style="2" customWidth="1"/>
    <col min="7" max="7" width="7" style="2" customWidth="1"/>
    <col min="8" max="8" width="10.5" style="2" customWidth="1"/>
    <col min="9" max="9" width="9" style="2"/>
    <col min="10" max="10" width="13.875" style="2" customWidth="1"/>
    <col min="11" max="11" width="15.5" style="1" customWidth="1"/>
    <col min="12" max="16384" width="9" style="1"/>
  </cols>
  <sheetData>
    <row r="1" spans="1:10" ht="15.75">
      <c r="A1" s="161"/>
      <c r="B1"/>
      <c r="C1" s="162"/>
      <c r="D1" s="162"/>
      <c r="E1" s="162"/>
      <c r="F1" s="162"/>
      <c r="G1" s="162"/>
      <c r="H1" s="162"/>
      <c r="I1" s="161" t="s">
        <v>776</v>
      </c>
      <c r="J1" s="162"/>
    </row>
    <row r="2" spans="1:10" ht="15.75">
      <c r="A2"/>
      <c r="B2" s="163"/>
      <c r="C2" s="162"/>
      <c r="D2" s="162"/>
      <c r="E2" s="162"/>
      <c r="F2" s="162"/>
      <c r="G2" s="164" t="s">
        <v>777</v>
      </c>
      <c r="H2" s="162"/>
      <c r="I2" s="162"/>
      <c r="J2" s="162"/>
    </row>
    <row r="3" spans="1:10" ht="15.75">
      <c r="A3"/>
      <c r="B3" s="163"/>
      <c r="C3" s="162"/>
      <c r="D3" s="162"/>
      <c r="E3" s="162"/>
      <c r="F3" s="162"/>
      <c r="G3" s="164"/>
      <c r="H3" s="162"/>
      <c r="I3" s="162"/>
      <c r="J3" s="162"/>
    </row>
    <row r="4" spans="1:10">
      <c r="A4" s="165"/>
      <c r="B4" s="165"/>
      <c r="C4" s="162"/>
      <c r="D4" s="162"/>
      <c r="E4" s="162"/>
      <c r="F4" s="162"/>
      <c r="G4" s="162"/>
      <c r="H4" s="162"/>
      <c r="I4" s="162"/>
      <c r="J4" s="162"/>
    </row>
    <row r="5" spans="1:10" ht="14.25">
      <c r="A5" s="165"/>
      <c r="B5" s="165"/>
      <c r="C5" s="162"/>
      <c r="D5" s="166" t="s">
        <v>778</v>
      </c>
      <c r="E5" s="162"/>
      <c r="F5" s="162"/>
      <c r="G5" s="162"/>
      <c r="H5" s="162"/>
      <c r="I5" s="162"/>
      <c r="J5" s="162"/>
    </row>
    <row r="6" spans="1:10" ht="14.25">
      <c r="A6" s="165"/>
      <c r="B6" s="165"/>
      <c r="C6" s="162"/>
      <c r="D6" s="166" t="s">
        <v>779</v>
      </c>
      <c r="E6" s="162"/>
      <c r="F6" s="162"/>
      <c r="G6" s="162"/>
      <c r="H6" s="162"/>
      <c r="I6" s="162"/>
      <c r="J6" s="162"/>
    </row>
    <row r="7" spans="1:10" ht="14.25">
      <c r="A7" s="165"/>
      <c r="B7" s="165"/>
      <c r="C7" s="162"/>
      <c r="D7" s="166"/>
      <c r="E7" s="162"/>
      <c r="F7" s="162"/>
      <c r="G7" s="162"/>
      <c r="H7" s="162"/>
      <c r="I7" s="162"/>
      <c r="J7" s="162"/>
    </row>
    <row r="8" spans="1:10" ht="13.5" thickBot="1"/>
    <row r="9" spans="1:10" customFormat="1" ht="28.5" customHeight="1" thickBot="1">
      <c r="A9" s="267" t="s">
        <v>749</v>
      </c>
      <c r="B9" s="268"/>
      <c r="C9" s="268"/>
      <c r="D9" s="268"/>
      <c r="E9" s="268"/>
      <c r="F9" s="268"/>
      <c r="G9" s="268"/>
      <c r="H9" s="268"/>
      <c r="I9" s="268"/>
      <c r="J9" s="269"/>
    </row>
    <row r="10" spans="1:10" ht="38.25" customHeight="1">
      <c r="A10" s="270" t="s">
        <v>0</v>
      </c>
      <c r="B10" s="270" t="s">
        <v>1</v>
      </c>
      <c r="C10" s="271" t="s">
        <v>2</v>
      </c>
      <c r="D10" s="271"/>
      <c r="E10" s="271" t="s">
        <v>3</v>
      </c>
      <c r="F10" s="271" t="s">
        <v>4</v>
      </c>
      <c r="G10" s="271"/>
      <c r="H10" s="271" t="s">
        <v>5</v>
      </c>
      <c r="I10" s="271"/>
      <c r="J10" s="273" t="s">
        <v>6</v>
      </c>
    </row>
    <row r="11" spans="1:10" ht="68.25" customHeight="1">
      <c r="A11" s="265"/>
      <c r="B11" s="265"/>
      <c r="C11" s="4" t="s">
        <v>7</v>
      </c>
      <c r="D11" s="4" t="s">
        <v>8</v>
      </c>
      <c r="E11" s="272"/>
      <c r="F11" s="4" t="s">
        <v>7</v>
      </c>
      <c r="G11" s="4" t="s">
        <v>8</v>
      </c>
      <c r="H11" s="4" t="s">
        <v>9</v>
      </c>
      <c r="I11" s="4" t="s">
        <v>10</v>
      </c>
      <c r="J11" s="274"/>
    </row>
    <row r="12" spans="1:10" ht="20.25" customHeight="1">
      <c r="A12" s="265" t="s">
        <v>11</v>
      </c>
      <c r="B12" s="265"/>
      <c r="C12" s="265"/>
      <c r="D12" s="265"/>
      <c r="E12" s="265"/>
      <c r="F12" s="265"/>
      <c r="G12" s="265"/>
      <c r="H12" s="265"/>
      <c r="I12" s="265"/>
      <c r="J12" s="265"/>
    </row>
    <row r="13" spans="1:10" ht="33.75" customHeight="1">
      <c r="A13" s="6" t="s">
        <v>12</v>
      </c>
      <c r="B13" s="7" t="s">
        <v>13</v>
      </c>
      <c r="C13" s="8">
        <v>15000</v>
      </c>
      <c r="D13" s="9">
        <v>64.989999999999995</v>
      </c>
      <c r="E13" s="8">
        <v>23082</v>
      </c>
      <c r="F13" s="9">
        <v>15000</v>
      </c>
      <c r="G13" s="9">
        <v>64.989999999999995</v>
      </c>
      <c r="H13" s="9">
        <v>4634</v>
      </c>
      <c r="I13" s="9">
        <v>3448</v>
      </c>
      <c r="J13" s="5"/>
    </row>
    <row r="14" spans="1:10" ht="41.25" customHeight="1">
      <c r="A14" s="6" t="s">
        <v>14</v>
      </c>
      <c r="B14" s="7" t="s">
        <v>15</v>
      </c>
      <c r="C14" s="8">
        <v>4300</v>
      </c>
      <c r="D14" s="9">
        <v>63.7</v>
      </c>
      <c r="E14" s="8">
        <v>6750</v>
      </c>
      <c r="F14" s="9">
        <v>4300</v>
      </c>
      <c r="G14" s="9">
        <v>63.7</v>
      </c>
      <c r="H14" s="9">
        <v>2450</v>
      </c>
      <c r="I14" s="9">
        <v>0</v>
      </c>
      <c r="J14" s="9"/>
    </row>
    <row r="15" spans="1:10" ht="41.25" customHeight="1">
      <c r="A15" s="6" t="s">
        <v>16</v>
      </c>
      <c r="B15" s="7" t="s">
        <v>17</v>
      </c>
      <c r="C15" s="8">
        <v>15000</v>
      </c>
      <c r="D15" s="9">
        <v>42.82</v>
      </c>
      <c r="E15" s="8">
        <v>35029.5</v>
      </c>
      <c r="F15" s="9">
        <v>15000</v>
      </c>
      <c r="G15" s="9">
        <v>42.82</v>
      </c>
      <c r="H15" s="9">
        <v>3822.56</v>
      </c>
      <c r="I15" s="9">
        <v>3000</v>
      </c>
      <c r="J15" s="9"/>
    </row>
    <row r="16" spans="1:10" ht="43.5" customHeight="1">
      <c r="A16" s="7" t="s">
        <v>18</v>
      </c>
      <c r="B16" s="7" t="s">
        <v>19</v>
      </c>
      <c r="C16" s="10">
        <v>20000</v>
      </c>
      <c r="D16" s="9">
        <v>60.01</v>
      </c>
      <c r="E16" s="8">
        <v>33330</v>
      </c>
      <c r="F16" s="9">
        <v>20000</v>
      </c>
      <c r="G16" s="9">
        <v>60.01</v>
      </c>
      <c r="H16" s="9">
        <v>0</v>
      </c>
      <c r="I16" s="9">
        <v>3330</v>
      </c>
      <c r="J16" s="5"/>
    </row>
    <row r="17" spans="1:10" ht="33.75" customHeight="1">
      <c r="A17" s="11" t="s">
        <v>20</v>
      </c>
      <c r="B17" s="7" t="s">
        <v>21</v>
      </c>
      <c r="C17" s="8">
        <v>7000</v>
      </c>
      <c r="D17" s="9">
        <v>54.32</v>
      </c>
      <c r="E17" s="8">
        <v>12886</v>
      </c>
      <c r="F17" s="9">
        <v>7000</v>
      </c>
      <c r="G17" s="9">
        <v>54.32</v>
      </c>
      <c r="H17" s="9">
        <v>3960</v>
      </c>
      <c r="I17" s="9">
        <v>1926</v>
      </c>
      <c r="J17" s="9"/>
    </row>
    <row r="18" spans="1:10" ht="43.5" customHeight="1">
      <c r="A18" s="11" t="s">
        <v>20</v>
      </c>
      <c r="B18" s="7" t="s">
        <v>22</v>
      </c>
      <c r="C18" s="8">
        <v>44000</v>
      </c>
      <c r="D18" s="9">
        <v>59.9</v>
      </c>
      <c r="E18" s="8">
        <v>73450</v>
      </c>
      <c r="F18" s="9">
        <v>44000</v>
      </c>
      <c r="G18" s="9">
        <v>59.9</v>
      </c>
      <c r="H18" s="9">
        <v>0</v>
      </c>
      <c r="I18" s="9">
        <v>11000</v>
      </c>
      <c r="J18" s="9"/>
    </row>
    <row r="19" spans="1:10" ht="43.5" customHeight="1">
      <c r="A19" s="11" t="s">
        <v>23</v>
      </c>
      <c r="B19" s="7" t="s">
        <v>24</v>
      </c>
      <c r="C19" s="10">
        <v>38200</v>
      </c>
      <c r="D19" s="5">
        <v>53.83</v>
      </c>
      <c r="E19" s="10">
        <v>66739.98</v>
      </c>
      <c r="F19" s="5">
        <v>35925</v>
      </c>
      <c r="G19" s="5">
        <v>53.83</v>
      </c>
      <c r="H19" s="5">
        <v>9314.98</v>
      </c>
      <c r="I19" s="5">
        <v>6500</v>
      </c>
      <c r="J19" s="5">
        <v>2275</v>
      </c>
    </row>
    <row r="20" spans="1:10" ht="40.5" customHeight="1">
      <c r="A20" s="11" t="s">
        <v>25</v>
      </c>
      <c r="B20" s="7" t="s">
        <v>26</v>
      </c>
      <c r="C20" s="10">
        <v>25000</v>
      </c>
      <c r="D20" s="9">
        <v>63.11</v>
      </c>
      <c r="E20" s="8">
        <v>39163.97</v>
      </c>
      <c r="F20" s="20">
        <v>24544.97</v>
      </c>
      <c r="G20" s="9">
        <v>63.83</v>
      </c>
      <c r="H20" s="9">
        <v>5491.36</v>
      </c>
      <c r="I20" s="9">
        <v>5700</v>
      </c>
      <c r="J20" s="5">
        <v>455.03</v>
      </c>
    </row>
    <row r="21" spans="1:10" ht="28.5" customHeight="1">
      <c r="A21" s="11" t="s">
        <v>25</v>
      </c>
      <c r="B21" s="7" t="s">
        <v>27</v>
      </c>
      <c r="C21" s="10">
        <v>30000</v>
      </c>
      <c r="D21" s="5">
        <v>64.63</v>
      </c>
      <c r="E21" s="10">
        <v>46422</v>
      </c>
      <c r="F21" s="5">
        <v>30000</v>
      </c>
      <c r="G21" s="5">
        <v>64.62</v>
      </c>
      <c r="H21" s="5">
        <v>9525</v>
      </c>
      <c r="I21" s="5">
        <v>6897</v>
      </c>
      <c r="J21" s="5"/>
    </row>
    <row r="22" spans="1:10" ht="28.5" customHeight="1">
      <c r="A22" s="11" t="s">
        <v>28</v>
      </c>
      <c r="B22" s="7" t="s">
        <v>29</v>
      </c>
      <c r="C22" s="8">
        <v>40000</v>
      </c>
      <c r="D22" s="9">
        <v>33.33</v>
      </c>
      <c r="E22" s="8">
        <v>120050.87</v>
      </c>
      <c r="F22" s="9">
        <v>40000</v>
      </c>
      <c r="G22" s="9">
        <v>33.32</v>
      </c>
      <c r="H22" s="9">
        <v>12050.67</v>
      </c>
      <c r="I22" s="9">
        <v>12000</v>
      </c>
      <c r="J22" s="9"/>
    </row>
    <row r="23" spans="1:10" ht="28.5" customHeight="1">
      <c r="A23" s="11" t="s">
        <v>30</v>
      </c>
      <c r="B23" s="7" t="s">
        <v>31</v>
      </c>
      <c r="C23" s="8">
        <v>22000</v>
      </c>
      <c r="D23" s="9">
        <v>35.51</v>
      </c>
      <c r="E23" s="8">
        <v>69551.600000000006</v>
      </c>
      <c r="F23" s="9">
        <v>22000</v>
      </c>
      <c r="G23" s="9">
        <v>31.63</v>
      </c>
      <c r="H23" s="9">
        <v>36250.199999999997</v>
      </c>
      <c r="I23" s="9">
        <v>1750</v>
      </c>
      <c r="J23" s="5"/>
    </row>
    <row r="24" spans="1:10" ht="32.25" customHeight="1">
      <c r="A24" s="6" t="s">
        <v>32</v>
      </c>
      <c r="B24" s="6" t="s">
        <v>33</v>
      </c>
      <c r="C24" s="8">
        <v>4000</v>
      </c>
      <c r="D24" s="9">
        <v>64.88</v>
      </c>
      <c r="E24" s="8">
        <v>6165</v>
      </c>
      <c r="F24" s="9">
        <v>4000</v>
      </c>
      <c r="G24" s="9">
        <v>64.88</v>
      </c>
      <c r="H24" s="9">
        <v>2165</v>
      </c>
      <c r="I24" s="9">
        <v>0</v>
      </c>
      <c r="J24" s="5"/>
    </row>
    <row r="25" spans="1:10" ht="32.25" customHeight="1">
      <c r="A25" s="6" t="s">
        <v>34</v>
      </c>
      <c r="B25" s="6" t="s">
        <v>35</v>
      </c>
      <c r="C25" s="8">
        <v>15000</v>
      </c>
      <c r="D25" s="9">
        <v>62.31</v>
      </c>
      <c r="E25" s="8">
        <v>24075</v>
      </c>
      <c r="F25" s="9">
        <v>15000</v>
      </c>
      <c r="G25" s="9">
        <v>62.31</v>
      </c>
      <c r="H25" s="9">
        <v>5575</v>
      </c>
      <c r="I25" s="9">
        <v>3500</v>
      </c>
      <c r="J25" s="5"/>
    </row>
    <row r="26" spans="1:10" ht="33.75" customHeight="1">
      <c r="A26" s="6" t="s">
        <v>36</v>
      </c>
      <c r="B26" s="6" t="s">
        <v>37</v>
      </c>
      <c r="C26" s="10">
        <v>10000</v>
      </c>
      <c r="D26" s="5">
        <v>63.19</v>
      </c>
      <c r="E26" s="5">
        <v>15826</v>
      </c>
      <c r="F26" s="5">
        <v>10000</v>
      </c>
      <c r="G26" s="5">
        <v>63.19</v>
      </c>
      <c r="H26" s="5">
        <v>1970</v>
      </c>
      <c r="I26" s="5">
        <v>2356</v>
      </c>
      <c r="J26" s="5"/>
    </row>
    <row r="27" spans="1:10" ht="26.25" customHeight="1">
      <c r="A27" s="3" t="s">
        <v>38</v>
      </c>
      <c r="B27" s="11"/>
      <c r="C27" s="4">
        <f>SUM(C13:C26)</f>
        <v>289500</v>
      </c>
      <c r="D27" s="4"/>
      <c r="E27" s="4">
        <f>SUM(E13:E26)</f>
        <v>572521.91999999993</v>
      </c>
      <c r="F27" s="4">
        <f>SUM(F13:F26)</f>
        <v>286769.96999999997</v>
      </c>
      <c r="G27" s="4"/>
      <c r="H27" s="4">
        <f>SUM(H13:H26)</f>
        <v>97208.76999999999</v>
      </c>
      <c r="I27" s="4">
        <f>SUM(I13:I26)</f>
        <v>61407</v>
      </c>
      <c r="J27" s="4">
        <f>SUM(J13:J26)</f>
        <v>2730.0299999999997</v>
      </c>
    </row>
    <row r="28" spans="1:10" ht="32.25" customHeight="1">
      <c r="A28" s="265" t="s">
        <v>39</v>
      </c>
      <c r="B28" s="265"/>
      <c r="C28" s="265"/>
      <c r="D28" s="265"/>
      <c r="E28" s="265"/>
      <c r="F28" s="265"/>
      <c r="G28" s="265"/>
      <c r="H28" s="265"/>
      <c r="I28" s="265"/>
      <c r="J28" s="265"/>
    </row>
    <row r="29" spans="1:10" ht="32.25" customHeight="1">
      <c r="A29" s="6" t="s">
        <v>40</v>
      </c>
      <c r="B29" s="6" t="s">
        <v>41</v>
      </c>
      <c r="C29" s="8">
        <v>64700</v>
      </c>
      <c r="D29" s="12">
        <v>41.29</v>
      </c>
      <c r="E29" s="12">
        <v>156735</v>
      </c>
      <c r="F29" s="12">
        <v>64700</v>
      </c>
      <c r="G29" s="12">
        <v>41.28</v>
      </c>
      <c r="H29" s="12">
        <v>1035</v>
      </c>
      <c r="I29" s="12">
        <v>1000</v>
      </c>
      <c r="J29" s="13"/>
    </row>
    <row r="30" spans="1:10" ht="32.25" customHeight="1">
      <c r="A30" s="6" t="s">
        <v>40</v>
      </c>
      <c r="B30" s="6" t="s">
        <v>42</v>
      </c>
      <c r="C30" s="8">
        <v>6000</v>
      </c>
      <c r="D30" s="12">
        <v>50.85</v>
      </c>
      <c r="E30" s="12">
        <v>11800</v>
      </c>
      <c r="F30" s="12">
        <v>6000</v>
      </c>
      <c r="G30" s="12">
        <v>50.85</v>
      </c>
      <c r="H30" s="12">
        <v>0</v>
      </c>
      <c r="I30" s="12">
        <v>500</v>
      </c>
      <c r="J30" s="13"/>
    </row>
    <row r="31" spans="1:10" ht="32.25" customHeight="1">
      <c r="A31" s="6" t="s">
        <v>43</v>
      </c>
      <c r="B31" s="6" t="s">
        <v>44</v>
      </c>
      <c r="C31" s="13">
        <v>350000</v>
      </c>
      <c r="D31" s="13">
        <v>59.27</v>
      </c>
      <c r="E31" s="13">
        <v>590515.11</v>
      </c>
      <c r="F31" s="13">
        <v>350000</v>
      </c>
      <c r="G31" s="13">
        <v>59.27</v>
      </c>
      <c r="H31" s="13">
        <v>85828.01</v>
      </c>
      <c r="I31" s="13">
        <v>0</v>
      </c>
      <c r="J31" s="13"/>
    </row>
    <row r="32" spans="1:10" ht="32.25" customHeight="1">
      <c r="A32" s="6" t="s">
        <v>45</v>
      </c>
      <c r="B32" s="6" t="s">
        <v>46</v>
      </c>
      <c r="C32" s="14">
        <v>45000</v>
      </c>
      <c r="D32" s="12">
        <v>34.22</v>
      </c>
      <c r="E32" s="12">
        <v>131500</v>
      </c>
      <c r="F32" s="12">
        <v>45000</v>
      </c>
      <c r="G32" s="12">
        <v>34.22</v>
      </c>
      <c r="H32" s="12">
        <v>86500</v>
      </c>
      <c r="I32" s="12">
        <v>0</v>
      </c>
      <c r="J32" s="13"/>
    </row>
    <row r="33" spans="1:11" ht="32.25" customHeight="1">
      <c r="A33" s="6" t="s">
        <v>47</v>
      </c>
      <c r="B33" s="6" t="s">
        <v>48</v>
      </c>
      <c r="C33" s="14">
        <v>30000</v>
      </c>
      <c r="D33" s="12">
        <v>64.989999999999995</v>
      </c>
      <c r="E33" s="12">
        <v>43958</v>
      </c>
      <c r="F33" s="12">
        <v>30000</v>
      </c>
      <c r="G33" s="12">
        <v>64.989999999999995</v>
      </c>
      <c r="H33" s="12">
        <v>11458</v>
      </c>
      <c r="I33" s="12">
        <v>4700</v>
      </c>
      <c r="J33" s="13"/>
    </row>
    <row r="34" spans="1:11" ht="42.75" customHeight="1">
      <c r="A34" s="6" t="s">
        <v>47</v>
      </c>
      <c r="B34" s="6" t="s">
        <v>49</v>
      </c>
      <c r="C34" s="8">
        <v>40000</v>
      </c>
      <c r="D34" s="8">
        <v>47.33</v>
      </c>
      <c r="E34" s="8">
        <v>84521</v>
      </c>
      <c r="F34" s="8">
        <v>40000</v>
      </c>
      <c r="G34" s="8">
        <v>47.33</v>
      </c>
      <c r="H34" s="8">
        <v>2021</v>
      </c>
      <c r="I34" s="8">
        <v>2500</v>
      </c>
      <c r="J34" s="10"/>
    </row>
    <row r="35" spans="1:11" ht="42.75" customHeight="1">
      <c r="A35" s="6" t="s">
        <v>50</v>
      </c>
      <c r="B35" s="6" t="s">
        <v>51</v>
      </c>
      <c r="C35" s="8">
        <v>10000</v>
      </c>
      <c r="D35" s="8">
        <v>21.89</v>
      </c>
      <c r="E35" s="8">
        <v>46704.25</v>
      </c>
      <c r="F35" s="8">
        <v>10000</v>
      </c>
      <c r="G35" s="8">
        <v>21.41</v>
      </c>
      <c r="H35" s="8">
        <v>22571.79</v>
      </c>
      <c r="I35" s="8">
        <v>1050</v>
      </c>
      <c r="J35" s="10"/>
    </row>
    <row r="36" spans="1:11" ht="42.75" customHeight="1">
      <c r="A36" s="6" t="s">
        <v>52</v>
      </c>
      <c r="B36" s="6" t="s">
        <v>53</v>
      </c>
      <c r="C36" s="8">
        <v>4000</v>
      </c>
      <c r="D36" s="8">
        <v>64.989999999999995</v>
      </c>
      <c r="E36" s="8">
        <v>6155</v>
      </c>
      <c r="F36" s="8">
        <v>4000</v>
      </c>
      <c r="G36" s="8">
        <v>64.989999999999995</v>
      </c>
      <c r="H36" s="8">
        <v>1232</v>
      </c>
      <c r="I36" s="8">
        <v>923</v>
      </c>
      <c r="J36" s="10"/>
    </row>
    <row r="37" spans="1:11" ht="41.25" customHeight="1">
      <c r="A37" s="6" t="s">
        <v>54</v>
      </c>
      <c r="B37" s="6" t="s">
        <v>55</v>
      </c>
      <c r="C37" s="8">
        <v>6000</v>
      </c>
      <c r="D37" s="8">
        <v>39.79</v>
      </c>
      <c r="E37" s="8">
        <v>15080</v>
      </c>
      <c r="F37" s="8">
        <v>6000</v>
      </c>
      <c r="G37" s="15">
        <v>0.39789999999999998</v>
      </c>
      <c r="H37" s="8">
        <v>0</v>
      </c>
      <c r="I37" s="8">
        <v>1080</v>
      </c>
      <c r="J37" s="10"/>
    </row>
    <row r="38" spans="1:11" ht="41.25" customHeight="1">
      <c r="A38" s="6" t="s">
        <v>14</v>
      </c>
      <c r="B38" s="6" t="s">
        <v>56</v>
      </c>
      <c r="C38" s="8">
        <v>4900</v>
      </c>
      <c r="D38" s="8">
        <v>57.14</v>
      </c>
      <c r="E38" s="8">
        <v>8681.52</v>
      </c>
      <c r="F38" s="8">
        <v>4900</v>
      </c>
      <c r="G38" s="8">
        <v>56.44</v>
      </c>
      <c r="H38" s="8">
        <v>3306.52</v>
      </c>
      <c r="I38" s="8">
        <v>475</v>
      </c>
      <c r="J38" s="10"/>
    </row>
    <row r="39" spans="1:11" ht="41.25" customHeight="1">
      <c r="A39" s="6" t="s">
        <v>14</v>
      </c>
      <c r="B39" s="6" t="s">
        <v>15</v>
      </c>
      <c r="C39" s="10">
        <v>4300</v>
      </c>
      <c r="D39" s="10">
        <v>64.66</v>
      </c>
      <c r="E39" s="10">
        <v>6750</v>
      </c>
      <c r="F39" s="10">
        <v>4300</v>
      </c>
      <c r="G39" s="10">
        <v>63.7</v>
      </c>
      <c r="H39" s="10">
        <v>2450</v>
      </c>
      <c r="I39" s="10">
        <v>0</v>
      </c>
      <c r="J39" s="10"/>
    </row>
    <row r="40" spans="1:11" ht="41.25" customHeight="1">
      <c r="A40" s="6" t="s">
        <v>57</v>
      </c>
      <c r="B40" s="6" t="s">
        <v>58</v>
      </c>
      <c r="C40" s="10">
        <v>10000</v>
      </c>
      <c r="D40" s="10">
        <v>73.02</v>
      </c>
      <c r="E40" s="10">
        <v>13695</v>
      </c>
      <c r="F40" s="10">
        <v>10000</v>
      </c>
      <c r="G40" s="10">
        <v>73.02</v>
      </c>
      <c r="H40" s="10">
        <v>3695</v>
      </c>
      <c r="I40" s="10">
        <v>0</v>
      </c>
      <c r="J40" s="10"/>
    </row>
    <row r="41" spans="1:11" ht="41.25" customHeight="1">
      <c r="A41" s="6" t="s">
        <v>59</v>
      </c>
      <c r="B41" s="6" t="s">
        <v>60</v>
      </c>
      <c r="C41" s="10">
        <v>6000</v>
      </c>
      <c r="D41" s="10">
        <v>75</v>
      </c>
      <c r="E41" s="10">
        <v>8500.01</v>
      </c>
      <c r="F41" s="10">
        <v>6000</v>
      </c>
      <c r="G41" s="10">
        <v>70.59</v>
      </c>
      <c r="H41" s="10">
        <v>2500.0100000000002</v>
      </c>
      <c r="I41" s="10">
        <v>0</v>
      </c>
      <c r="J41" s="10"/>
    </row>
    <row r="42" spans="1:11" ht="41.25" customHeight="1">
      <c r="A42" s="6" t="s">
        <v>61</v>
      </c>
      <c r="B42" s="6" t="s">
        <v>62</v>
      </c>
      <c r="C42" s="10">
        <v>3000</v>
      </c>
      <c r="D42" s="10">
        <v>42.85</v>
      </c>
      <c r="E42" s="10">
        <v>6936.78</v>
      </c>
      <c r="F42" s="10">
        <v>3000</v>
      </c>
      <c r="G42" s="10">
        <v>43.24</v>
      </c>
      <c r="H42" s="10">
        <v>3936.78</v>
      </c>
      <c r="I42" s="10">
        <v>0</v>
      </c>
      <c r="J42" s="10"/>
    </row>
    <row r="43" spans="1:11" ht="41.25" customHeight="1">
      <c r="A43" s="6" t="s">
        <v>63</v>
      </c>
      <c r="B43" s="6" t="s">
        <v>64</v>
      </c>
      <c r="C43" s="10">
        <v>3000</v>
      </c>
      <c r="D43" s="10">
        <v>40</v>
      </c>
      <c r="E43" s="10">
        <v>7500</v>
      </c>
      <c r="F43" s="10">
        <v>3000</v>
      </c>
      <c r="G43" s="10">
        <v>40</v>
      </c>
      <c r="H43" s="10">
        <v>4500</v>
      </c>
      <c r="I43" s="10">
        <v>0</v>
      </c>
      <c r="J43" s="10"/>
    </row>
    <row r="44" spans="1:11" ht="41.25" customHeight="1">
      <c r="A44" s="6" t="s">
        <v>65</v>
      </c>
      <c r="B44" s="6" t="s">
        <v>66</v>
      </c>
      <c r="C44" s="10">
        <v>7000</v>
      </c>
      <c r="D44" s="10">
        <v>53.85</v>
      </c>
      <c r="E44" s="10">
        <v>13000</v>
      </c>
      <c r="F44" s="10">
        <v>7000</v>
      </c>
      <c r="G44" s="10">
        <v>53.85</v>
      </c>
      <c r="H44" s="10">
        <v>6000</v>
      </c>
      <c r="I44" s="10">
        <v>0</v>
      </c>
      <c r="J44" s="10"/>
    </row>
    <row r="45" spans="1:11" ht="41.25" customHeight="1">
      <c r="A45" s="6" t="s">
        <v>65</v>
      </c>
      <c r="B45" s="7" t="s">
        <v>67</v>
      </c>
      <c r="C45" s="8">
        <v>15000</v>
      </c>
      <c r="D45" s="8">
        <v>43.73</v>
      </c>
      <c r="E45" s="8">
        <v>24241</v>
      </c>
      <c r="F45" s="8">
        <v>15000</v>
      </c>
      <c r="G45" s="8">
        <v>43.73</v>
      </c>
      <c r="H45" s="8">
        <v>3585</v>
      </c>
      <c r="I45" s="8">
        <v>1000</v>
      </c>
      <c r="J45" s="10"/>
    </row>
    <row r="46" spans="1:11" ht="41.25" customHeight="1">
      <c r="A46" s="6" t="s">
        <v>68</v>
      </c>
      <c r="B46" s="6" t="s">
        <v>69</v>
      </c>
      <c r="C46" s="8">
        <v>10000</v>
      </c>
      <c r="D46" s="8">
        <v>59.79</v>
      </c>
      <c r="E46" s="8">
        <v>16793.68</v>
      </c>
      <c r="F46" s="8">
        <v>10000</v>
      </c>
      <c r="G46" s="8">
        <v>59.55</v>
      </c>
      <c r="H46" s="8">
        <v>4407.68</v>
      </c>
      <c r="I46" s="8">
        <v>2386</v>
      </c>
      <c r="J46" s="10"/>
    </row>
    <row r="47" spans="1:11" ht="41.25" customHeight="1">
      <c r="A47" s="6" t="s">
        <v>68</v>
      </c>
      <c r="B47" s="6" t="s">
        <v>70</v>
      </c>
      <c r="C47" s="8">
        <v>15000</v>
      </c>
      <c r="D47" s="8">
        <v>53.57</v>
      </c>
      <c r="E47" s="8">
        <v>28148.95</v>
      </c>
      <c r="F47" s="8">
        <v>15000</v>
      </c>
      <c r="G47" s="8">
        <v>53.29</v>
      </c>
      <c r="H47" s="8">
        <v>9398.9500000000007</v>
      </c>
      <c r="I47" s="8">
        <v>3750</v>
      </c>
      <c r="J47" s="10"/>
    </row>
    <row r="48" spans="1:11" ht="41.25" customHeight="1">
      <c r="A48" s="6" t="s">
        <v>71</v>
      </c>
      <c r="B48" s="6" t="s">
        <v>72</v>
      </c>
      <c r="C48" s="8">
        <v>35000</v>
      </c>
      <c r="D48" s="8">
        <v>62.54</v>
      </c>
      <c r="E48" s="8">
        <v>55960</v>
      </c>
      <c r="F48" s="10">
        <v>35000</v>
      </c>
      <c r="G48" s="8">
        <v>62.54</v>
      </c>
      <c r="H48" s="8">
        <v>6550</v>
      </c>
      <c r="I48" s="8">
        <v>8390</v>
      </c>
      <c r="J48" s="10"/>
      <c r="K48" s="16"/>
    </row>
    <row r="49" spans="1:10" ht="41.25" customHeight="1">
      <c r="A49" s="6" t="s">
        <v>73</v>
      </c>
      <c r="B49" s="6" t="s">
        <v>74</v>
      </c>
      <c r="C49" s="8">
        <v>8000</v>
      </c>
      <c r="D49" s="8">
        <v>63.03</v>
      </c>
      <c r="E49" s="8">
        <v>12992</v>
      </c>
      <c r="F49" s="8">
        <v>8000</v>
      </c>
      <c r="G49" s="8" t="s">
        <v>75</v>
      </c>
      <c r="H49" s="8">
        <v>2846</v>
      </c>
      <c r="I49" s="8">
        <v>1846</v>
      </c>
      <c r="J49" s="10"/>
    </row>
    <row r="50" spans="1:10" ht="41.25" customHeight="1">
      <c r="A50" s="6" t="s">
        <v>76</v>
      </c>
      <c r="B50" s="6" t="s">
        <v>77</v>
      </c>
      <c r="C50" s="8">
        <v>15000</v>
      </c>
      <c r="D50" s="8">
        <v>28.16</v>
      </c>
      <c r="E50" s="8">
        <v>53711.519999999997</v>
      </c>
      <c r="F50" s="8">
        <v>15000</v>
      </c>
      <c r="G50" s="8">
        <v>27.93</v>
      </c>
      <c r="H50" s="8">
        <v>4102.26</v>
      </c>
      <c r="I50" s="8">
        <v>3800</v>
      </c>
      <c r="J50" s="10"/>
    </row>
    <row r="51" spans="1:10" ht="41.25" customHeight="1">
      <c r="A51" s="6" t="s">
        <v>78</v>
      </c>
      <c r="B51" s="6" t="s">
        <v>79</v>
      </c>
      <c r="C51" s="8">
        <v>3000</v>
      </c>
      <c r="D51" s="8">
        <v>62.5</v>
      </c>
      <c r="E51" s="8">
        <v>4912.1899999999996</v>
      </c>
      <c r="F51" s="8">
        <v>3000</v>
      </c>
      <c r="G51" s="8">
        <v>62.5</v>
      </c>
      <c r="H51" s="8">
        <v>1800</v>
      </c>
      <c r="I51" s="8">
        <v>0</v>
      </c>
      <c r="J51" s="10"/>
    </row>
    <row r="52" spans="1:10" ht="41.25" customHeight="1">
      <c r="A52" s="6" t="s">
        <v>80</v>
      </c>
      <c r="B52" s="6" t="s">
        <v>81</v>
      </c>
      <c r="C52" s="8">
        <v>6000</v>
      </c>
      <c r="D52" s="8">
        <v>59.2</v>
      </c>
      <c r="E52" s="8">
        <v>10135</v>
      </c>
      <c r="F52" s="8">
        <v>6000</v>
      </c>
      <c r="G52" s="8">
        <v>59.2</v>
      </c>
      <c r="H52" s="8">
        <v>2615</v>
      </c>
      <c r="I52" s="8">
        <v>1520</v>
      </c>
      <c r="J52" s="10"/>
    </row>
    <row r="53" spans="1:10" ht="41.25" customHeight="1">
      <c r="A53" s="6" t="s">
        <v>82</v>
      </c>
      <c r="B53" s="6" t="s">
        <v>83</v>
      </c>
      <c r="C53" s="8">
        <v>9000</v>
      </c>
      <c r="D53" s="8">
        <v>32.369999999999997</v>
      </c>
      <c r="E53" s="8">
        <v>27800</v>
      </c>
      <c r="F53" s="8">
        <v>9000</v>
      </c>
      <c r="G53" s="8">
        <v>32.369999999999997</v>
      </c>
      <c r="H53" s="8">
        <v>17900</v>
      </c>
      <c r="I53" s="8">
        <v>900</v>
      </c>
      <c r="J53" s="10"/>
    </row>
    <row r="54" spans="1:10" ht="41.25" customHeight="1">
      <c r="A54" s="6" t="s">
        <v>84</v>
      </c>
      <c r="B54" s="6" t="s">
        <v>85</v>
      </c>
      <c r="C54" s="8">
        <v>15000</v>
      </c>
      <c r="D54" s="8">
        <v>44.76</v>
      </c>
      <c r="E54" s="8">
        <v>33689.440000000002</v>
      </c>
      <c r="F54" s="8">
        <v>15000</v>
      </c>
      <c r="G54" s="8">
        <v>44.52</v>
      </c>
      <c r="H54" s="8">
        <v>6879.44</v>
      </c>
      <c r="I54" s="8">
        <v>3810</v>
      </c>
      <c r="J54" s="10"/>
    </row>
    <row r="55" spans="1:10" ht="26.25" customHeight="1">
      <c r="A55" s="160" t="s">
        <v>38</v>
      </c>
      <c r="B55" s="160"/>
      <c r="C55" s="17">
        <f>SUM(C29:C54)</f>
        <v>724900</v>
      </c>
      <c r="D55" s="18"/>
      <c r="E55" s="18">
        <f>SUM(E29:E37)</f>
        <v>1086968.3599999999</v>
      </c>
      <c r="F55" s="18">
        <v>575700</v>
      </c>
      <c r="G55" s="18"/>
      <c r="H55" s="18">
        <f>SUM(H29:H37)</f>
        <v>210645.80000000002</v>
      </c>
      <c r="I55" s="18">
        <f>SUM(I29:I37)</f>
        <v>11753</v>
      </c>
      <c r="J55" s="10"/>
    </row>
    <row r="56" spans="1:10" ht="32.25" customHeight="1">
      <c r="A56" s="266" t="s">
        <v>86</v>
      </c>
      <c r="B56" s="266"/>
      <c r="C56" s="266"/>
      <c r="D56" s="266"/>
      <c r="E56" s="266"/>
      <c r="F56" s="266"/>
      <c r="G56" s="266"/>
      <c r="H56" s="266"/>
      <c r="I56" s="266"/>
      <c r="J56" s="266"/>
    </row>
    <row r="57" spans="1:10" ht="35.25" customHeight="1">
      <c r="A57" s="6" t="s">
        <v>87</v>
      </c>
      <c r="B57" s="6" t="s">
        <v>88</v>
      </c>
      <c r="C57" s="8">
        <v>13000</v>
      </c>
      <c r="D57" s="8">
        <v>43.33</v>
      </c>
      <c r="E57" s="8">
        <v>30000</v>
      </c>
      <c r="F57" s="8">
        <v>13000</v>
      </c>
      <c r="G57" s="8">
        <v>43.33</v>
      </c>
      <c r="H57" s="8">
        <v>0</v>
      </c>
      <c r="I57" s="8">
        <v>0</v>
      </c>
      <c r="J57" s="10"/>
    </row>
    <row r="58" spans="1:10" ht="30.75" customHeight="1">
      <c r="A58" s="6" t="s">
        <v>89</v>
      </c>
      <c r="B58" s="6" t="s">
        <v>90</v>
      </c>
      <c r="C58" s="8">
        <v>30000</v>
      </c>
      <c r="D58" s="8">
        <v>50</v>
      </c>
      <c r="E58" s="8">
        <v>60063.82</v>
      </c>
      <c r="F58" s="8">
        <v>30000</v>
      </c>
      <c r="G58" s="8">
        <v>59.95</v>
      </c>
      <c r="H58" s="8">
        <v>13063.82</v>
      </c>
      <c r="I58" s="8">
        <v>5000</v>
      </c>
      <c r="J58" s="10"/>
    </row>
    <row r="59" spans="1:10" ht="30.75" customHeight="1">
      <c r="A59" s="6" t="s">
        <v>91</v>
      </c>
      <c r="B59" s="6" t="s">
        <v>92</v>
      </c>
      <c r="C59" s="8">
        <v>2000</v>
      </c>
      <c r="D59" s="8">
        <v>57.97</v>
      </c>
      <c r="E59" s="8">
        <v>3450</v>
      </c>
      <c r="F59" s="8">
        <v>2000</v>
      </c>
      <c r="G59" s="8">
        <v>57.97</v>
      </c>
      <c r="H59" s="8">
        <v>1000</v>
      </c>
      <c r="I59" s="8">
        <v>450</v>
      </c>
      <c r="J59" s="10"/>
    </row>
    <row r="60" spans="1:10" ht="44.25" customHeight="1">
      <c r="A60" s="6" t="s">
        <v>93</v>
      </c>
      <c r="B60" s="6" t="s">
        <v>94</v>
      </c>
      <c r="C60" s="8">
        <v>10000</v>
      </c>
      <c r="D60" s="8">
        <v>53.06</v>
      </c>
      <c r="E60" s="8">
        <v>18730.16</v>
      </c>
      <c r="F60" s="19">
        <v>10000</v>
      </c>
      <c r="G60" s="8">
        <v>53.39</v>
      </c>
      <c r="H60" s="8">
        <v>6035.16</v>
      </c>
      <c r="I60" s="8">
        <v>2695</v>
      </c>
      <c r="J60" s="10"/>
    </row>
    <row r="61" spans="1:10" ht="36" customHeight="1">
      <c r="A61" s="6" t="s">
        <v>95</v>
      </c>
      <c r="B61" s="6" t="s">
        <v>96</v>
      </c>
      <c r="C61" s="8">
        <v>50000</v>
      </c>
      <c r="D61" s="8">
        <v>64.94</v>
      </c>
      <c r="E61" s="8">
        <v>76996.38</v>
      </c>
      <c r="F61" s="19">
        <v>50000</v>
      </c>
      <c r="G61" s="8">
        <v>64.94</v>
      </c>
      <c r="H61" s="8">
        <v>15825.38</v>
      </c>
      <c r="I61" s="8">
        <v>11171</v>
      </c>
      <c r="J61" s="10"/>
    </row>
    <row r="62" spans="1:10" ht="44.25" customHeight="1">
      <c r="A62" s="6" t="s">
        <v>97</v>
      </c>
      <c r="B62" s="6" t="s">
        <v>98</v>
      </c>
      <c r="C62" s="10">
        <v>6000</v>
      </c>
      <c r="D62" s="8">
        <v>55.84</v>
      </c>
      <c r="E62" s="8">
        <v>11071</v>
      </c>
      <c r="F62" s="19">
        <v>6000</v>
      </c>
      <c r="G62" s="8">
        <v>54.2</v>
      </c>
      <c r="H62" s="8">
        <v>3471</v>
      </c>
      <c r="I62" s="8">
        <v>1600</v>
      </c>
      <c r="J62" s="10"/>
    </row>
    <row r="63" spans="1:10" ht="36" customHeight="1">
      <c r="A63" s="6" t="s">
        <v>99</v>
      </c>
      <c r="B63" s="6" t="s">
        <v>100</v>
      </c>
      <c r="C63" s="8">
        <v>20000</v>
      </c>
      <c r="D63" s="8">
        <v>54.05</v>
      </c>
      <c r="E63" s="8">
        <v>37000</v>
      </c>
      <c r="F63" s="8">
        <v>20000</v>
      </c>
      <c r="G63" s="8">
        <v>54.05</v>
      </c>
      <c r="H63" s="8">
        <v>2000</v>
      </c>
      <c r="I63" s="8">
        <v>0</v>
      </c>
      <c r="J63" s="10"/>
    </row>
    <row r="64" spans="1:10" ht="35.25" customHeight="1">
      <c r="A64" s="6" t="s">
        <v>101</v>
      </c>
      <c r="B64" s="6" t="s">
        <v>102</v>
      </c>
      <c r="C64" s="8">
        <v>4000</v>
      </c>
      <c r="D64" s="8">
        <v>63.59</v>
      </c>
      <c r="E64" s="8">
        <v>6411.03</v>
      </c>
      <c r="F64" s="8">
        <v>4000</v>
      </c>
      <c r="G64" s="8">
        <v>62.39</v>
      </c>
      <c r="H64" s="8">
        <v>2171</v>
      </c>
      <c r="I64" s="8">
        <v>240</v>
      </c>
      <c r="J64" s="10"/>
    </row>
    <row r="65" spans="1:10" ht="36" customHeight="1">
      <c r="A65" s="6" t="s">
        <v>103</v>
      </c>
      <c r="B65" s="6" t="s">
        <v>104</v>
      </c>
      <c r="C65" s="8">
        <v>13000</v>
      </c>
      <c r="D65" s="8">
        <v>44.83</v>
      </c>
      <c r="E65" s="8">
        <v>29880</v>
      </c>
      <c r="F65" s="8">
        <v>13000</v>
      </c>
      <c r="G65" s="8">
        <v>43.51</v>
      </c>
      <c r="H65" s="8">
        <v>16880</v>
      </c>
      <c r="I65" s="8">
        <v>0</v>
      </c>
      <c r="J65" s="10"/>
    </row>
    <row r="66" spans="1:10" ht="44.25" customHeight="1">
      <c r="A66" s="6" t="s">
        <v>105</v>
      </c>
      <c r="B66" s="6" t="s">
        <v>106</v>
      </c>
      <c r="C66" s="8">
        <v>19950</v>
      </c>
      <c r="D66" s="8">
        <v>64.72</v>
      </c>
      <c r="E66" s="8">
        <v>36503.449999999997</v>
      </c>
      <c r="F66" s="8">
        <v>19950</v>
      </c>
      <c r="G66" s="8">
        <v>64.72</v>
      </c>
      <c r="H66" s="8">
        <v>6506</v>
      </c>
      <c r="I66" s="8">
        <v>4370</v>
      </c>
      <c r="J66" s="10"/>
    </row>
    <row r="67" spans="1:10" ht="38.25" customHeight="1">
      <c r="A67" s="6" t="s">
        <v>107</v>
      </c>
      <c r="B67" s="6" t="s">
        <v>108</v>
      </c>
      <c r="C67" s="8">
        <v>28400</v>
      </c>
      <c r="D67" s="8">
        <v>51.61</v>
      </c>
      <c r="E67" s="8">
        <v>55022.3</v>
      </c>
      <c r="F67" s="8">
        <v>28400</v>
      </c>
      <c r="G67" s="8">
        <v>51.62</v>
      </c>
      <c r="H67" s="8">
        <v>6492.3</v>
      </c>
      <c r="I67" s="8">
        <v>5130</v>
      </c>
      <c r="J67" s="10"/>
    </row>
    <row r="68" spans="1:10" ht="38.25" customHeight="1">
      <c r="A68" s="6" t="s">
        <v>109</v>
      </c>
      <c r="B68" s="6" t="s">
        <v>110</v>
      </c>
      <c r="C68" s="8">
        <v>3000</v>
      </c>
      <c r="D68" s="8">
        <v>42.86</v>
      </c>
      <c r="E68" s="8">
        <v>7034.84</v>
      </c>
      <c r="F68" s="8">
        <v>3000</v>
      </c>
      <c r="G68" s="8">
        <v>42.64</v>
      </c>
      <c r="H68" s="8">
        <v>4034.84</v>
      </c>
      <c r="I68" s="8">
        <v>0</v>
      </c>
      <c r="J68" s="10"/>
    </row>
    <row r="69" spans="1:10" ht="38.25" customHeight="1">
      <c r="A69" s="6" t="s">
        <v>111</v>
      </c>
      <c r="B69" s="6" t="s">
        <v>112</v>
      </c>
      <c r="C69" s="8">
        <v>6000</v>
      </c>
      <c r="D69" s="8">
        <v>80</v>
      </c>
      <c r="E69" s="8">
        <v>7545</v>
      </c>
      <c r="F69" s="8">
        <v>6000</v>
      </c>
      <c r="G69" s="8">
        <v>79.52</v>
      </c>
      <c r="H69" s="8">
        <v>1545</v>
      </c>
      <c r="I69" s="8">
        <v>0</v>
      </c>
      <c r="J69" s="10"/>
    </row>
    <row r="70" spans="1:10" ht="38.25" customHeight="1">
      <c r="A70" s="6" t="s">
        <v>34</v>
      </c>
      <c r="B70" s="6" t="s">
        <v>113</v>
      </c>
      <c r="C70" s="8">
        <v>13000</v>
      </c>
      <c r="D70" s="8">
        <v>63.98</v>
      </c>
      <c r="E70" s="8">
        <v>20320</v>
      </c>
      <c r="F70" s="8">
        <v>13000</v>
      </c>
      <c r="G70" s="8">
        <v>63.98</v>
      </c>
      <c r="H70" s="8">
        <v>4320</v>
      </c>
      <c r="I70" s="8">
        <v>3000</v>
      </c>
      <c r="J70" s="10"/>
    </row>
    <row r="71" spans="1:10" ht="38.25" customHeight="1">
      <c r="A71" s="6" t="s">
        <v>114</v>
      </c>
      <c r="B71" s="6" t="s">
        <v>115</v>
      </c>
      <c r="C71" s="8">
        <v>2000</v>
      </c>
      <c r="D71" s="8">
        <v>64.52</v>
      </c>
      <c r="E71" s="8">
        <v>3100</v>
      </c>
      <c r="F71" s="8">
        <v>2000</v>
      </c>
      <c r="G71" s="8">
        <v>64.52</v>
      </c>
      <c r="H71" s="8">
        <v>1100</v>
      </c>
      <c r="I71" s="8">
        <v>0</v>
      </c>
      <c r="J71" s="10"/>
    </row>
    <row r="72" spans="1:10" ht="38.25" customHeight="1">
      <c r="A72" s="6" t="s">
        <v>114</v>
      </c>
      <c r="B72" s="6" t="s">
        <v>116</v>
      </c>
      <c r="C72" s="8">
        <v>8000</v>
      </c>
      <c r="D72" s="8">
        <v>55.17</v>
      </c>
      <c r="E72" s="8">
        <v>14500</v>
      </c>
      <c r="F72" s="8">
        <v>8000</v>
      </c>
      <c r="G72" s="8">
        <v>55.17</v>
      </c>
      <c r="H72" s="8">
        <v>6500</v>
      </c>
      <c r="I72" s="8">
        <v>0</v>
      </c>
      <c r="J72" s="10"/>
    </row>
    <row r="73" spans="1:10" ht="38.25" customHeight="1">
      <c r="A73" s="6" t="s">
        <v>117</v>
      </c>
      <c r="B73" s="6" t="s">
        <v>118</v>
      </c>
      <c r="C73" s="8">
        <v>45000</v>
      </c>
      <c r="D73" s="8">
        <v>55.56</v>
      </c>
      <c r="E73" s="8">
        <v>81062.22</v>
      </c>
      <c r="F73" s="8">
        <v>45000</v>
      </c>
      <c r="G73" s="8">
        <v>55.51</v>
      </c>
      <c r="H73" s="8">
        <v>62.22</v>
      </c>
      <c r="I73" s="8">
        <v>6000</v>
      </c>
      <c r="J73" s="10"/>
    </row>
    <row r="74" spans="1:10" ht="26.25" customHeight="1">
      <c r="A74" s="246" t="s">
        <v>38</v>
      </c>
      <c r="B74" s="246"/>
      <c r="C74" s="247">
        <f>SUM(C57:C73)</f>
        <v>273350</v>
      </c>
      <c r="D74" s="247"/>
      <c r="E74" s="247">
        <f>SUM(E57:E73)</f>
        <v>498690.20000000007</v>
      </c>
      <c r="F74" s="247">
        <f>SUM(F57:F73)</f>
        <v>273350</v>
      </c>
      <c r="G74" s="247"/>
      <c r="H74" s="247">
        <f>SUM(H57:H73)</f>
        <v>91006.720000000001</v>
      </c>
      <c r="I74" s="247">
        <f>SUM(I57:I73)</f>
        <v>39656</v>
      </c>
      <c r="J74" s="260"/>
    </row>
  </sheetData>
  <sheetProtection selectLockedCells="1" selectUnlockedCells="1"/>
  <mergeCells count="11">
    <mergeCell ref="J10:J11"/>
    <mergeCell ref="A12:J12"/>
    <mergeCell ref="A28:J28"/>
    <mergeCell ref="A56:J56"/>
    <mergeCell ref="A9:J9"/>
    <mergeCell ref="A10:A11"/>
    <mergeCell ref="B10:B11"/>
    <mergeCell ref="C10:D10"/>
    <mergeCell ref="E10:E11"/>
    <mergeCell ref="F10:G10"/>
    <mergeCell ref="H10:I10"/>
  </mergeCells>
  <pageMargins left="0.7" right="0.7" top="0.75" bottom="0.75" header="0.51180555555555551" footer="0.51180555555555551"/>
  <pageSetup paperSize="9" scale="88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="60" zoomScaleNormal="100" workbookViewId="0">
      <selection activeCell="M8" sqref="M8"/>
    </sheetView>
  </sheetViews>
  <sheetFormatPr defaultRowHeight="14.25"/>
  <cols>
    <col min="1" max="1" width="13.125" style="174" customWidth="1"/>
    <col min="2" max="2" width="13.875" style="174" customWidth="1"/>
    <col min="10" max="10" width="12.625" customWidth="1"/>
  </cols>
  <sheetData>
    <row r="1" spans="1:10" ht="15" thickBot="1"/>
    <row r="2" spans="1:10" ht="33.75" customHeight="1" thickBot="1">
      <c r="A2" s="267" t="s">
        <v>120</v>
      </c>
      <c r="B2" s="268"/>
      <c r="C2" s="268"/>
      <c r="D2" s="268"/>
      <c r="E2" s="268"/>
      <c r="F2" s="268"/>
      <c r="G2" s="268"/>
      <c r="H2" s="268"/>
      <c r="I2" s="268"/>
      <c r="J2" s="269"/>
    </row>
    <row r="3" spans="1:10" ht="56.25" customHeight="1">
      <c r="A3" s="278" t="s">
        <v>0</v>
      </c>
      <c r="B3" s="278" t="s">
        <v>1</v>
      </c>
      <c r="C3" s="280" t="s">
        <v>2</v>
      </c>
      <c r="D3" s="280"/>
      <c r="E3" s="280" t="s">
        <v>3</v>
      </c>
      <c r="F3" s="280" t="s">
        <v>4</v>
      </c>
      <c r="G3" s="280"/>
      <c r="H3" s="280" t="s">
        <v>5</v>
      </c>
      <c r="I3" s="280"/>
      <c r="J3" s="282" t="s">
        <v>6</v>
      </c>
    </row>
    <row r="4" spans="1:10" ht="51">
      <c r="A4" s="279"/>
      <c r="B4" s="279"/>
      <c r="C4" s="21" t="s">
        <v>7</v>
      </c>
      <c r="D4" s="21" t="s">
        <v>8</v>
      </c>
      <c r="E4" s="281"/>
      <c r="F4" s="21" t="s">
        <v>7</v>
      </c>
      <c r="G4" s="21" t="s">
        <v>8</v>
      </c>
      <c r="H4" s="21" t="s">
        <v>9</v>
      </c>
      <c r="I4" s="21" t="s">
        <v>10</v>
      </c>
      <c r="J4" s="283"/>
    </row>
    <row r="5" spans="1:10" ht="31.5" customHeight="1">
      <c r="A5" s="285" t="s">
        <v>784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ht="51">
      <c r="A6" s="82" t="s">
        <v>121</v>
      </c>
      <c r="B6" s="22" t="s">
        <v>122</v>
      </c>
      <c r="C6" s="23">
        <v>5000</v>
      </c>
      <c r="D6" s="24">
        <v>1</v>
      </c>
      <c r="E6" s="25">
        <f>C6</f>
        <v>5000</v>
      </c>
      <c r="F6" s="25">
        <v>5000</v>
      </c>
      <c r="G6" s="24">
        <v>1</v>
      </c>
      <c r="H6" s="25">
        <v>0</v>
      </c>
      <c r="I6" s="25">
        <v>0</v>
      </c>
      <c r="J6" s="26"/>
    </row>
    <row r="7" spans="1:10" ht="63.75">
      <c r="A7" s="82" t="s">
        <v>123</v>
      </c>
      <c r="B7" s="22" t="s">
        <v>124</v>
      </c>
      <c r="C7" s="23">
        <v>5000</v>
      </c>
      <c r="D7" s="24">
        <v>1</v>
      </c>
      <c r="E7" s="25">
        <v>4991.1400000000003</v>
      </c>
      <c r="F7" s="25">
        <v>4991.1400000000003</v>
      </c>
      <c r="G7" s="24">
        <v>1</v>
      </c>
      <c r="H7" s="25">
        <v>0</v>
      </c>
      <c r="I7" s="25">
        <v>0</v>
      </c>
      <c r="J7" s="25" t="s">
        <v>125</v>
      </c>
    </row>
    <row r="8" spans="1:10" ht="38.25">
      <c r="A8" s="82" t="s">
        <v>126</v>
      </c>
      <c r="B8" s="22" t="s">
        <v>127</v>
      </c>
      <c r="C8" s="23">
        <v>2500</v>
      </c>
      <c r="D8" s="24">
        <v>1</v>
      </c>
      <c r="E8" s="25">
        <v>2500</v>
      </c>
      <c r="F8" s="25">
        <v>2500</v>
      </c>
      <c r="G8" s="24">
        <v>1</v>
      </c>
      <c r="H8" s="25">
        <v>0</v>
      </c>
      <c r="I8" s="25">
        <v>0</v>
      </c>
      <c r="J8" s="26"/>
    </row>
    <row r="9" spans="1:10" ht="51">
      <c r="A9" s="82" t="s">
        <v>128</v>
      </c>
      <c r="B9" s="22" t="s">
        <v>129</v>
      </c>
      <c r="C9" s="23">
        <v>5000</v>
      </c>
      <c r="D9" s="24">
        <v>1</v>
      </c>
      <c r="E9" s="25">
        <v>5000</v>
      </c>
      <c r="F9" s="25">
        <v>5000</v>
      </c>
      <c r="G9" s="24">
        <v>1</v>
      </c>
      <c r="H9" s="25">
        <v>0</v>
      </c>
      <c r="I9" s="25">
        <v>0</v>
      </c>
      <c r="J9" s="26"/>
    </row>
    <row r="10" spans="1:10" ht="63.75">
      <c r="A10" s="82" t="s">
        <v>130</v>
      </c>
      <c r="B10" s="22" t="s">
        <v>131</v>
      </c>
      <c r="C10" s="23">
        <v>2500</v>
      </c>
      <c r="D10" s="24">
        <v>1</v>
      </c>
      <c r="E10" s="25">
        <v>2500</v>
      </c>
      <c r="F10" s="25">
        <v>2500</v>
      </c>
      <c r="G10" s="24">
        <v>1</v>
      </c>
      <c r="H10" s="25">
        <v>0</v>
      </c>
      <c r="I10" s="25">
        <v>0</v>
      </c>
      <c r="J10" s="26"/>
    </row>
    <row r="11" spans="1:10" ht="15" thickBot="1">
      <c r="A11" s="27" t="s">
        <v>38</v>
      </c>
      <c r="B11" s="27"/>
      <c r="C11" s="28">
        <f>SUM(C6:C10)</f>
        <v>20000</v>
      </c>
      <c r="D11" s="21"/>
      <c r="E11" s="21">
        <f>SUM(E6:E10)</f>
        <v>19991.14</v>
      </c>
      <c r="F11" s="29">
        <f>SUM(F6:F10)</f>
        <v>19991.14</v>
      </c>
      <c r="G11" s="21"/>
      <c r="H11" s="21">
        <f>SUM(H6:H10)</f>
        <v>0</v>
      </c>
      <c r="I11" s="21">
        <f>SUM(I6:I10)</f>
        <v>0</v>
      </c>
      <c r="J11" s="21">
        <f>SUM(J6:J10)</f>
        <v>0</v>
      </c>
    </row>
    <row r="12" spans="1:10" ht="15" thickBot="1">
      <c r="A12" s="30" t="s">
        <v>119</v>
      </c>
      <c r="B12" s="31"/>
      <c r="C12" s="32">
        <f>SUM(C11)</f>
        <v>20000</v>
      </c>
      <c r="D12" s="33"/>
      <c r="E12" s="33">
        <f>SUM(E11)</f>
        <v>19991.14</v>
      </c>
      <c r="F12" s="33">
        <f>SUM(F11)</f>
        <v>19991.14</v>
      </c>
      <c r="G12" s="33"/>
      <c r="H12" s="33">
        <v>0</v>
      </c>
      <c r="I12" s="33">
        <f>SUM(I11)</f>
        <v>0</v>
      </c>
      <c r="J12" s="34">
        <f>SUM(J11)</f>
        <v>0</v>
      </c>
    </row>
  </sheetData>
  <sheetProtection selectLockedCells="1" selectUnlockedCells="1"/>
  <mergeCells count="9">
    <mergeCell ref="A5:J5"/>
    <mergeCell ref="A2:J2"/>
    <mergeCell ref="A3:A4"/>
    <mergeCell ref="B3:B4"/>
    <mergeCell ref="C3:D3"/>
    <mergeCell ref="E3:E4"/>
    <mergeCell ref="F3:G3"/>
    <mergeCell ref="H3:I3"/>
    <mergeCell ref="J3:J4"/>
  </mergeCells>
  <pageMargins left="0.7" right="0.7" top="0.75" bottom="0.75" header="0.51180555555555551" footer="0.51180555555555551"/>
  <pageSetup paperSize="9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60" zoomScaleNormal="100" workbookViewId="0">
      <selection activeCell="AG14" sqref="AG14"/>
    </sheetView>
  </sheetViews>
  <sheetFormatPr defaultRowHeight="14.25"/>
  <cols>
    <col min="1" max="1" width="15.75" style="248" customWidth="1"/>
    <col min="2" max="2" width="14.375" style="248" customWidth="1"/>
    <col min="3" max="3" width="10.875" style="230" customWidth="1"/>
    <col min="4" max="4" width="9" style="230"/>
    <col min="5" max="5" width="11.125" style="230" customWidth="1"/>
    <col min="6" max="6" width="10.5" style="230" customWidth="1"/>
    <col min="7" max="7" width="10.25" style="230" customWidth="1"/>
    <col min="8" max="9" width="10.5" style="230" customWidth="1"/>
    <col min="10" max="10" width="9" style="230"/>
  </cols>
  <sheetData>
    <row r="1" spans="1:10" ht="15" thickBot="1"/>
    <row r="2" spans="1:10" ht="31.5" customHeight="1" thickBot="1">
      <c r="A2" s="329" t="s">
        <v>750</v>
      </c>
      <c r="B2" s="330"/>
      <c r="C2" s="330"/>
      <c r="D2" s="330"/>
      <c r="E2" s="330"/>
      <c r="F2" s="330"/>
      <c r="G2" s="330"/>
      <c r="H2" s="330"/>
      <c r="I2" s="330"/>
      <c r="J2" s="331"/>
    </row>
    <row r="3" spans="1:10" ht="54" customHeight="1">
      <c r="A3" s="278" t="s">
        <v>0</v>
      </c>
      <c r="B3" s="278" t="s">
        <v>1</v>
      </c>
      <c r="C3" s="280" t="s">
        <v>2</v>
      </c>
      <c r="D3" s="280"/>
      <c r="E3" s="280" t="s">
        <v>3</v>
      </c>
      <c r="F3" s="280" t="s">
        <v>4</v>
      </c>
      <c r="G3" s="280"/>
      <c r="H3" s="280" t="s">
        <v>5</v>
      </c>
      <c r="I3" s="280"/>
      <c r="J3" s="282" t="s">
        <v>6</v>
      </c>
    </row>
    <row r="4" spans="1:10" ht="51">
      <c r="A4" s="279"/>
      <c r="B4" s="279"/>
      <c r="C4" s="21" t="s">
        <v>7</v>
      </c>
      <c r="D4" s="21" t="s">
        <v>8</v>
      </c>
      <c r="E4" s="281"/>
      <c r="F4" s="21" t="s">
        <v>7</v>
      </c>
      <c r="G4" s="21" t="s">
        <v>8</v>
      </c>
      <c r="H4" s="21" t="s">
        <v>9</v>
      </c>
      <c r="I4" s="21" t="s">
        <v>10</v>
      </c>
      <c r="J4" s="283"/>
    </row>
    <row r="5" spans="1:10" ht="33" customHeight="1">
      <c r="A5" s="285" t="s">
        <v>786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ht="99" customHeight="1">
      <c r="A6" s="158" t="s">
        <v>751</v>
      </c>
      <c r="B6" s="158" t="s">
        <v>752</v>
      </c>
      <c r="C6" s="25">
        <v>5000</v>
      </c>
      <c r="D6" s="76">
        <v>0.69889999999999997</v>
      </c>
      <c r="E6" s="25">
        <v>7154</v>
      </c>
      <c r="F6" s="25">
        <v>5000</v>
      </c>
      <c r="G6" s="76">
        <v>0.69889999999999997</v>
      </c>
      <c r="H6" s="25">
        <v>1083</v>
      </c>
      <c r="I6" s="25">
        <v>1071</v>
      </c>
      <c r="J6" s="26"/>
    </row>
    <row r="7" spans="1:10" ht="114" customHeight="1">
      <c r="A7" s="159" t="s">
        <v>47</v>
      </c>
      <c r="B7" s="158" t="s">
        <v>753</v>
      </c>
      <c r="C7" s="25">
        <v>15000</v>
      </c>
      <c r="D7" s="76">
        <v>0.7</v>
      </c>
      <c r="E7" s="25">
        <v>21430</v>
      </c>
      <c r="F7" s="25">
        <v>15000</v>
      </c>
      <c r="G7" s="76">
        <v>0.7</v>
      </c>
      <c r="H7" s="25">
        <v>3230</v>
      </c>
      <c r="I7" s="25">
        <v>3200</v>
      </c>
      <c r="J7" s="26"/>
    </row>
    <row r="8" spans="1:10" ht="100.5" customHeight="1">
      <c r="A8" s="159" t="s">
        <v>754</v>
      </c>
      <c r="B8" s="158" t="s">
        <v>755</v>
      </c>
      <c r="C8" s="25">
        <v>45000</v>
      </c>
      <c r="D8" s="76">
        <v>0.69930000000000003</v>
      </c>
      <c r="E8" s="25">
        <v>64350</v>
      </c>
      <c r="F8" s="25">
        <v>45000</v>
      </c>
      <c r="G8" s="76">
        <v>0.69930000000000003</v>
      </c>
      <c r="H8" s="25">
        <v>9750</v>
      </c>
      <c r="I8" s="25">
        <v>9600</v>
      </c>
      <c r="J8" s="26"/>
    </row>
    <row r="9" spans="1:10" ht="102" customHeight="1">
      <c r="A9" s="159" t="s">
        <v>154</v>
      </c>
      <c r="B9" s="158" t="s">
        <v>756</v>
      </c>
      <c r="C9" s="25">
        <v>25000</v>
      </c>
      <c r="D9" s="76">
        <v>0.59770000000000001</v>
      </c>
      <c r="E9" s="25">
        <v>41830</v>
      </c>
      <c r="F9" s="25">
        <v>25000</v>
      </c>
      <c r="G9" s="76">
        <v>0.59770000000000001</v>
      </c>
      <c r="H9" s="25">
        <v>13220</v>
      </c>
      <c r="I9" s="25">
        <v>3610</v>
      </c>
      <c r="J9" s="26"/>
    </row>
    <row r="10" spans="1:10" ht="15" thickBot="1">
      <c r="A10" s="27" t="s">
        <v>38</v>
      </c>
      <c r="B10" s="27"/>
      <c r="C10" s="21">
        <f>SUM(C6:C9)</f>
        <v>90000</v>
      </c>
      <c r="D10" s="21"/>
      <c r="E10" s="21">
        <f>SUM(E6:E9)</f>
        <v>134764</v>
      </c>
      <c r="F10" s="21">
        <f>SUM(F6:F9)</f>
        <v>90000</v>
      </c>
      <c r="G10" s="21"/>
      <c r="H10" s="21">
        <f>SUM(H6:H9)</f>
        <v>27283</v>
      </c>
      <c r="I10" s="21">
        <f>SUM(I6:I9)</f>
        <v>17481</v>
      </c>
      <c r="J10" s="21">
        <f>SUM(J6:J7)</f>
        <v>0</v>
      </c>
    </row>
    <row r="11" spans="1:10" ht="15" thickBot="1">
      <c r="A11" s="30" t="s">
        <v>119</v>
      </c>
      <c r="B11" s="196"/>
      <c r="C11" s="33">
        <f>SUM(C10)</f>
        <v>90000</v>
      </c>
      <c r="D11" s="33"/>
      <c r="E11" s="33">
        <f>SUM(E10)</f>
        <v>134764</v>
      </c>
      <c r="F11" s="33">
        <f>SUM(F10)</f>
        <v>90000</v>
      </c>
      <c r="G11" s="33"/>
      <c r="H11" s="33">
        <f>SUM(H6:H9)</f>
        <v>27283</v>
      </c>
      <c r="I11" s="33">
        <f>SUM(I10)</f>
        <v>17481</v>
      </c>
      <c r="J11" s="34">
        <f>SUM(J10)</f>
        <v>0</v>
      </c>
    </row>
    <row r="12" spans="1:10" ht="25.5" customHeight="1">
      <c r="A12" s="285" t="s">
        <v>785</v>
      </c>
      <c r="B12" s="285"/>
      <c r="C12" s="285"/>
      <c r="D12" s="285"/>
      <c r="E12" s="285"/>
      <c r="F12" s="285"/>
      <c r="G12" s="285"/>
      <c r="H12" s="285"/>
      <c r="I12" s="285"/>
      <c r="J12" s="285"/>
    </row>
    <row r="13" spans="1:10" ht="82.5" customHeight="1">
      <c r="A13" s="183" t="s">
        <v>757</v>
      </c>
      <c r="B13" s="93" t="s">
        <v>758</v>
      </c>
      <c r="C13" s="91">
        <v>30000</v>
      </c>
      <c r="D13" s="182">
        <v>0.8</v>
      </c>
      <c r="E13" s="91">
        <v>37500</v>
      </c>
      <c r="F13" s="91">
        <v>30000</v>
      </c>
      <c r="G13" s="182">
        <v>0.8</v>
      </c>
      <c r="H13" s="91">
        <v>3750</v>
      </c>
      <c r="I13" s="91">
        <v>3750</v>
      </c>
      <c r="J13" s="94"/>
    </row>
    <row r="14" spans="1:10" ht="100.5" customHeight="1">
      <c r="A14" s="183" t="s">
        <v>759</v>
      </c>
      <c r="B14" s="93" t="s">
        <v>760</v>
      </c>
      <c r="C14" s="91">
        <v>15000</v>
      </c>
      <c r="D14" s="182">
        <v>0.8</v>
      </c>
      <c r="E14" s="91">
        <v>18750</v>
      </c>
      <c r="F14" s="91">
        <v>15000</v>
      </c>
      <c r="G14" s="182">
        <v>0.8</v>
      </c>
      <c r="H14" s="91">
        <v>3750</v>
      </c>
      <c r="I14" s="91">
        <v>3750</v>
      </c>
      <c r="J14" s="94"/>
    </row>
    <row r="15" spans="1:10" ht="117" customHeight="1">
      <c r="A15" s="183" t="s">
        <v>761</v>
      </c>
      <c r="B15" s="93" t="s">
        <v>762</v>
      </c>
      <c r="C15" s="91">
        <v>15000</v>
      </c>
      <c r="D15" s="182">
        <v>0.75380000000000003</v>
      </c>
      <c r="E15" s="91">
        <v>19900</v>
      </c>
      <c r="F15" s="91">
        <v>15000</v>
      </c>
      <c r="G15" s="182">
        <v>0.75380000000000003</v>
      </c>
      <c r="H15" s="91">
        <v>3000</v>
      </c>
      <c r="I15" s="91">
        <v>1900</v>
      </c>
      <c r="J15" s="94"/>
    </row>
    <row r="16" spans="1:10" ht="15" thickBot="1">
      <c r="A16" s="27" t="s">
        <v>38</v>
      </c>
      <c r="B16" s="27"/>
      <c r="C16" s="21">
        <f>SUM(C13:C15)</f>
        <v>60000</v>
      </c>
      <c r="D16" s="21"/>
      <c r="E16" s="21">
        <f>SUM(E13:E15)</f>
        <v>76150</v>
      </c>
      <c r="F16" s="21">
        <f>SUM(F13:F15)</f>
        <v>60000</v>
      </c>
      <c r="G16" s="21"/>
      <c r="H16" s="21">
        <f>SUM(H13:H15)</f>
        <v>10500</v>
      </c>
      <c r="I16" s="21">
        <f>SUM(I13:I15)</f>
        <v>9400</v>
      </c>
      <c r="J16" s="21">
        <f>SUM(J13:J14)</f>
        <v>0</v>
      </c>
    </row>
    <row r="17" spans="1:10" ht="15" thickBot="1">
      <c r="A17" s="30" t="s">
        <v>119</v>
      </c>
      <c r="B17" s="196"/>
      <c r="C17" s="33">
        <f>SUM(C16)</f>
        <v>60000</v>
      </c>
      <c r="D17" s="33"/>
      <c r="E17" s="33">
        <f>SUM(E16)</f>
        <v>76150</v>
      </c>
      <c r="F17" s="33">
        <f>SUM(F16)</f>
        <v>60000</v>
      </c>
      <c r="G17" s="33"/>
      <c r="H17" s="33">
        <f>SUM(H13:H15)</f>
        <v>10500</v>
      </c>
      <c r="I17" s="33">
        <f>SUM(I16)</f>
        <v>9400</v>
      </c>
      <c r="J17" s="34">
        <f>SUM(J16)</f>
        <v>0</v>
      </c>
    </row>
  </sheetData>
  <mergeCells count="10">
    <mergeCell ref="A12:J12"/>
    <mergeCell ref="A5:J5"/>
    <mergeCell ref="A2:J2"/>
    <mergeCell ref="A3:A4"/>
    <mergeCell ref="B3:B4"/>
    <mergeCell ref="C3:D3"/>
    <mergeCell ref="E3:E4"/>
    <mergeCell ref="F3:G3"/>
    <mergeCell ref="H3:I3"/>
    <mergeCell ref="J3:J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8"/>
  <sheetViews>
    <sheetView view="pageBreakPreview" zoomScale="60" zoomScaleNormal="100" workbookViewId="0">
      <selection activeCell="A5" sqref="A5:J5"/>
    </sheetView>
  </sheetViews>
  <sheetFormatPr defaultRowHeight="14.25"/>
  <cols>
    <col min="1" max="1" width="14.875" customWidth="1"/>
    <col min="2" max="2" width="15.875" customWidth="1"/>
    <col min="3" max="3" width="14.125" customWidth="1"/>
    <col min="4" max="4" width="9" customWidth="1"/>
    <col min="5" max="5" width="14.125" customWidth="1"/>
    <col min="6" max="6" width="13.125" customWidth="1"/>
    <col min="8" max="8" width="11.5" customWidth="1"/>
    <col min="9" max="9" width="12.5" customWidth="1"/>
    <col min="10" max="10" width="13.625" customWidth="1"/>
  </cols>
  <sheetData>
    <row r="1" spans="1:10" ht="15">
      <c r="A1" s="237"/>
      <c r="B1" s="237"/>
      <c r="C1" s="237"/>
      <c r="D1" s="237"/>
      <c r="E1" s="237"/>
      <c r="F1" s="237"/>
      <c r="G1" s="237"/>
      <c r="H1" s="237"/>
      <c r="I1" s="237"/>
      <c r="J1" s="237"/>
    </row>
    <row r="2" spans="1:10" ht="30.75" customHeight="1">
      <c r="A2" s="341" t="s">
        <v>164</v>
      </c>
      <c r="B2" s="342"/>
      <c r="C2" s="342"/>
      <c r="D2" s="342"/>
      <c r="E2" s="342"/>
      <c r="F2" s="342"/>
      <c r="G2" s="342"/>
      <c r="H2" s="342"/>
      <c r="I2" s="342"/>
      <c r="J2" s="343"/>
    </row>
    <row r="3" spans="1:10" ht="57" customHeight="1">
      <c r="A3" s="312" t="s">
        <v>0</v>
      </c>
      <c r="B3" s="344" t="s">
        <v>1</v>
      </c>
      <c r="C3" s="335" t="s">
        <v>2</v>
      </c>
      <c r="D3" s="336"/>
      <c r="E3" s="345" t="s">
        <v>143</v>
      </c>
      <c r="F3" s="335" t="s">
        <v>4</v>
      </c>
      <c r="G3" s="336"/>
      <c r="H3" s="335" t="s">
        <v>5</v>
      </c>
      <c r="I3" s="336"/>
      <c r="J3" s="337" t="s">
        <v>6</v>
      </c>
    </row>
    <row r="4" spans="1:10" ht="71.25">
      <c r="A4" s="312"/>
      <c r="B4" s="311"/>
      <c r="C4" s="218" t="s">
        <v>7</v>
      </c>
      <c r="D4" s="21" t="s">
        <v>8</v>
      </c>
      <c r="E4" s="313"/>
      <c r="F4" s="218" t="s">
        <v>7</v>
      </c>
      <c r="G4" s="218" t="s">
        <v>8</v>
      </c>
      <c r="H4" s="218" t="s">
        <v>9</v>
      </c>
      <c r="I4" s="218" t="s">
        <v>10</v>
      </c>
      <c r="J4" s="315"/>
    </row>
    <row r="5" spans="1:10" ht="30.75" customHeight="1">
      <c r="A5" s="338" t="s">
        <v>165</v>
      </c>
      <c r="B5" s="339"/>
      <c r="C5" s="339"/>
      <c r="D5" s="339"/>
      <c r="E5" s="339"/>
      <c r="F5" s="339"/>
      <c r="G5" s="339"/>
      <c r="H5" s="339"/>
      <c r="I5" s="339"/>
      <c r="J5" s="340"/>
    </row>
    <row r="6" spans="1:10" ht="171" customHeight="1">
      <c r="A6" s="249" t="s">
        <v>166</v>
      </c>
      <c r="B6" s="250" t="s">
        <v>167</v>
      </c>
      <c r="C6" s="219">
        <v>700000</v>
      </c>
      <c r="D6" s="219">
        <v>100</v>
      </c>
      <c r="E6" s="219">
        <f>F6+H6</f>
        <v>759685.2</v>
      </c>
      <c r="F6" s="219">
        <v>674710.23</v>
      </c>
      <c r="G6" s="219">
        <v>88.81</v>
      </c>
      <c r="H6" s="219">
        <v>84974.97</v>
      </c>
      <c r="I6" s="222">
        <v>0</v>
      </c>
      <c r="J6" s="222"/>
    </row>
    <row r="7" spans="1:10" ht="15" thickBot="1">
      <c r="A7" s="217" t="s">
        <v>38</v>
      </c>
      <c r="B7" s="217"/>
      <c r="C7" s="218">
        <f>SUM(C6:C6)</f>
        <v>700000</v>
      </c>
      <c r="D7" s="218">
        <v>100</v>
      </c>
      <c r="E7" s="218">
        <f>SUM(E6:E6)</f>
        <v>759685.2</v>
      </c>
      <c r="F7" s="218">
        <f>SUM(F6:F6)</f>
        <v>674710.23</v>
      </c>
      <c r="G7" s="218">
        <v>88.81</v>
      </c>
      <c r="H7" s="218">
        <f>SUM(H6:H6)</f>
        <v>84974.97</v>
      </c>
      <c r="I7" s="218">
        <f>SUM(I6:I6)</f>
        <v>0</v>
      </c>
      <c r="J7" s="218"/>
    </row>
    <row r="8" spans="1:10" ht="15.75" thickBot="1">
      <c r="A8" s="233" t="s">
        <v>119</v>
      </c>
      <c r="B8" s="234"/>
      <c r="C8" s="235">
        <f>SUM(C7)</f>
        <v>700000</v>
      </c>
      <c r="D8" s="235"/>
      <c r="E8" s="235">
        <f>SUM(E7)</f>
        <v>759685.2</v>
      </c>
      <c r="F8" s="235">
        <f>SUM(F7)</f>
        <v>674710.23</v>
      </c>
      <c r="G8" s="235">
        <v>0</v>
      </c>
      <c r="H8" s="235">
        <f>SUM(H7)</f>
        <v>84974.97</v>
      </c>
      <c r="I8" s="235">
        <f>SUM(I7)</f>
        <v>0</v>
      </c>
      <c r="J8" s="236"/>
    </row>
    <row r="9" spans="1:10" ht="27" customHeight="1">
      <c r="A9" s="332" t="s">
        <v>168</v>
      </c>
      <c r="B9" s="333"/>
      <c r="C9" s="333"/>
      <c r="D9" s="333"/>
      <c r="E9" s="333"/>
      <c r="F9" s="333"/>
      <c r="G9" s="333"/>
      <c r="H9" s="333"/>
      <c r="I9" s="333"/>
      <c r="J9" s="334"/>
    </row>
    <row r="10" spans="1:10" ht="103.5" customHeight="1">
      <c r="A10" s="249" t="s">
        <v>126</v>
      </c>
      <c r="B10" s="250" t="s">
        <v>169</v>
      </c>
      <c r="C10" s="219">
        <v>64800</v>
      </c>
      <c r="D10" s="219">
        <v>48.85</v>
      </c>
      <c r="E10" s="219">
        <v>159191.31</v>
      </c>
      <c r="F10" s="219">
        <v>64800</v>
      </c>
      <c r="G10" s="219">
        <v>40.71</v>
      </c>
      <c r="H10" s="219">
        <v>86291.31</v>
      </c>
      <c r="I10" s="219">
        <v>8100</v>
      </c>
      <c r="J10" s="222"/>
    </row>
    <row r="11" spans="1:10" ht="99" customHeight="1">
      <c r="A11" s="249" t="s">
        <v>170</v>
      </c>
      <c r="B11" s="250" t="s">
        <v>171</v>
      </c>
      <c r="C11" s="219">
        <v>81000</v>
      </c>
      <c r="D11" s="219">
        <v>80</v>
      </c>
      <c r="E11" s="219">
        <v>83875</v>
      </c>
      <c r="F11" s="219">
        <v>67100</v>
      </c>
      <c r="G11" s="219">
        <v>80</v>
      </c>
      <c r="H11" s="219">
        <v>6710</v>
      </c>
      <c r="I11" s="219">
        <v>10065</v>
      </c>
      <c r="J11" s="222" t="s">
        <v>172</v>
      </c>
    </row>
    <row r="12" spans="1:10" ht="150" customHeight="1">
      <c r="A12" s="249" t="s">
        <v>173</v>
      </c>
      <c r="B12" s="250" t="s">
        <v>174</v>
      </c>
      <c r="C12" s="219">
        <v>187920</v>
      </c>
      <c r="D12" s="219">
        <v>49.86</v>
      </c>
      <c r="E12" s="219">
        <f>F12+H12</f>
        <v>411567.47</v>
      </c>
      <c r="F12" s="219">
        <v>187920</v>
      </c>
      <c r="G12" s="219">
        <v>45.66</v>
      </c>
      <c r="H12" s="219">
        <v>223647.47</v>
      </c>
      <c r="I12" s="219">
        <v>0</v>
      </c>
      <c r="J12" s="222"/>
    </row>
    <row r="13" spans="1:10" ht="77.25" customHeight="1">
      <c r="A13" s="249" t="s">
        <v>175</v>
      </c>
      <c r="B13" s="250" t="s">
        <v>176</v>
      </c>
      <c r="C13" s="219">
        <v>48310</v>
      </c>
      <c r="D13" s="219">
        <v>79.92</v>
      </c>
      <c r="E13" s="219">
        <v>60496</v>
      </c>
      <c r="F13" s="219">
        <v>48310</v>
      </c>
      <c r="G13" s="219">
        <v>79.86</v>
      </c>
      <c r="H13" s="219">
        <v>4986</v>
      </c>
      <c r="I13" s="219">
        <v>7200</v>
      </c>
      <c r="J13" s="222"/>
    </row>
    <row r="14" spans="1:10" ht="88.5" customHeight="1">
      <c r="A14" s="249" t="s">
        <v>177</v>
      </c>
      <c r="B14" s="250" t="s">
        <v>178</v>
      </c>
      <c r="C14" s="219">
        <v>56700</v>
      </c>
      <c r="D14" s="219">
        <v>76.83</v>
      </c>
      <c r="E14" s="219">
        <v>73804.34</v>
      </c>
      <c r="F14" s="219">
        <v>56700</v>
      </c>
      <c r="G14" s="219">
        <v>76.819999999999993</v>
      </c>
      <c r="H14" s="219">
        <v>9304.34</v>
      </c>
      <c r="I14" s="219">
        <v>7800</v>
      </c>
      <c r="J14" s="222"/>
    </row>
    <row r="15" spans="1:10" ht="106.5" customHeight="1">
      <c r="A15" s="249" t="s">
        <v>179</v>
      </c>
      <c r="B15" s="250" t="s">
        <v>180</v>
      </c>
      <c r="C15" s="219">
        <v>161994</v>
      </c>
      <c r="D15" s="219">
        <v>79.959999999999994</v>
      </c>
      <c r="E15" s="219">
        <v>202584</v>
      </c>
      <c r="F15" s="219">
        <v>161994</v>
      </c>
      <c r="G15" s="219">
        <v>79.959999999999994</v>
      </c>
      <c r="H15" s="219">
        <v>16590</v>
      </c>
      <c r="I15" s="219">
        <v>24000</v>
      </c>
      <c r="J15" s="222"/>
    </row>
    <row r="16" spans="1:10" ht="15" thickBot="1">
      <c r="A16" s="217" t="s">
        <v>38</v>
      </c>
      <c r="B16" s="217"/>
      <c r="C16" s="218">
        <f>SUM(C10:C15)</f>
        <v>600724</v>
      </c>
      <c r="D16" s="218"/>
      <c r="E16" s="218">
        <v>991518.12</v>
      </c>
      <c r="F16" s="218">
        <f>SUM(F10:F15)</f>
        <v>586824</v>
      </c>
      <c r="G16" s="218"/>
      <c r="H16" s="218">
        <f>SUM(H10:H15)</f>
        <v>347529.12000000005</v>
      </c>
      <c r="I16" s="218">
        <f>SUM(I10:I15)</f>
        <v>57165</v>
      </c>
      <c r="J16" s="218">
        <f>6750+7150</f>
        <v>13900</v>
      </c>
    </row>
    <row r="17" spans="1:10" ht="15.75" thickBot="1">
      <c r="A17" s="233" t="s">
        <v>119</v>
      </c>
      <c r="B17" s="234"/>
      <c r="C17" s="235">
        <f>SUM(C8+C16)</f>
        <v>1300724</v>
      </c>
      <c r="D17" s="235"/>
      <c r="E17" s="235">
        <f>SUM(E8+E16)</f>
        <v>1751203.3199999998</v>
      </c>
      <c r="F17" s="235">
        <f>SUM(F8+F16)</f>
        <v>1261534.23</v>
      </c>
      <c r="G17" s="235"/>
      <c r="H17" s="235">
        <f>SUM(H8+H16)</f>
        <v>432504.09000000008</v>
      </c>
      <c r="I17" s="235">
        <f>SUM(I8+I16)</f>
        <v>57165</v>
      </c>
      <c r="J17" s="236">
        <f>SUM(J16)</f>
        <v>13900</v>
      </c>
    </row>
    <row r="18" spans="1:10">
      <c r="A18" s="332" t="s">
        <v>181</v>
      </c>
      <c r="B18" s="333"/>
      <c r="C18" s="333"/>
      <c r="D18" s="333"/>
      <c r="E18" s="333"/>
      <c r="F18" s="333"/>
      <c r="G18" s="333"/>
      <c r="H18" s="333"/>
      <c r="I18" s="333"/>
      <c r="J18" s="334"/>
    </row>
    <row r="19" spans="1:10" ht="165.75" customHeight="1">
      <c r="A19" s="249" t="s">
        <v>182</v>
      </c>
      <c r="B19" s="250" t="s">
        <v>183</v>
      </c>
      <c r="C19" s="219">
        <v>144231</v>
      </c>
      <c r="D19" s="219">
        <v>100</v>
      </c>
      <c r="E19" s="219">
        <v>113683.42</v>
      </c>
      <c r="F19" s="219">
        <v>113683.42</v>
      </c>
      <c r="G19" s="219">
        <v>100</v>
      </c>
      <c r="H19" s="219">
        <v>0</v>
      </c>
      <c r="I19" s="219">
        <v>0</v>
      </c>
      <c r="J19" s="222"/>
    </row>
    <row r="20" spans="1:10" ht="153.75" customHeight="1">
      <c r="A20" s="249" t="s">
        <v>182</v>
      </c>
      <c r="B20" s="250" t="s">
        <v>184</v>
      </c>
      <c r="C20" s="219">
        <v>19886</v>
      </c>
      <c r="D20" s="219">
        <v>100</v>
      </c>
      <c r="E20" s="219">
        <v>19861.259999999998</v>
      </c>
      <c r="F20" s="219">
        <v>19861.259999999998</v>
      </c>
      <c r="G20" s="219">
        <v>100</v>
      </c>
      <c r="H20" s="219">
        <v>0</v>
      </c>
      <c r="I20" s="219">
        <v>0</v>
      </c>
      <c r="J20" s="222" t="s">
        <v>185</v>
      </c>
    </row>
    <row r="21" spans="1:10" ht="163.5" customHeight="1">
      <c r="A21" s="249" t="s">
        <v>182</v>
      </c>
      <c r="B21" s="250" t="s">
        <v>184</v>
      </c>
      <c r="C21" s="219">
        <v>740000</v>
      </c>
      <c r="D21" s="219">
        <v>100</v>
      </c>
      <c r="E21" s="219">
        <v>699411.7</v>
      </c>
      <c r="F21" s="219">
        <v>699411.7</v>
      </c>
      <c r="G21" s="219">
        <v>100</v>
      </c>
      <c r="H21" s="219">
        <v>0</v>
      </c>
      <c r="I21" s="219">
        <v>0</v>
      </c>
      <c r="J21" s="222"/>
    </row>
    <row r="22" spans="1:10" ht="15" thickBot="1">
      <c r="A22" s="217" t="s">
        <v>38</v>
      </c>
      <c r="B22" s="217"/>
      <c r="C22" s="218">
        <f>SUM(C19:C21)</f>
        <v>904117</v>
      </c>
      <c r="D22" s="218"/>
      <c r="E22" s="218">
        <f>SUM(E19:E21)</f>
        <v>832956.37999999989</v>
      </c>
      <c r="F22" s="218">
        <f>SUM(F19:F21)</f>
        <v>832956.37999999989</v>
      </c>
      <c r="G22" s="218"/>
      <c r="H22" s="218">
        <f>SUM(H19:H19)</f>
        <v>0</v>
      </c>
      <c r="I22" s="218">
        <f>SUM(I19:I19)</f>
        <v>0</v>
      </c>
      <c r="J22" s="218">
        <v>24.75</v>
      </c>
    </row>
    <row r="23" spans="1:10" ht="15.75" thickBot="1">
      <c r="A23" s="233" t="s">
        <v>119</v>
      </c>
      <c r="B23" s="234"/>
      <c r="C23" s="235">
        <f>SUM(C17+C22)</f>
        <v>2204841</v>
      </c>
      <c r="D23" s="235"/>
      <c r="E23" s="235">
        <f>SUM(E17+E22)</f>
        <v>2584159.6999999997</v>
      </c>
      <c r="F23" s="235">
        <f>SUM(F17+F22)</f>
        <v>2094490.6099999999</v>
      </c>
      <c r="G23" s="235"/>
      <c r="H23" s="235">
        <f>SUM(H17+H22)</f>
        <v>432504.09000000008</v>
      </c>
      <c r="I23" s="235">
        <f>SUM(I17+I22)</f>
        <v>57165</v>
      </c>
      <c r="J23" s="236">
        <f>SUM(J17+J22)</f>
        <v>13924.75</v>
      </c>
    </row>
    <row r="24" spans="1:10" ht="30.75" customHeight="1">
      <c r="A24" s="332" t="s">
        <v>186</v>
      </c>
      <c r="B24" s="333"/>
      <c r="C24" s="333"/>
      <c r="D24" s="333"/>
      <c r="E24" s="333"/>
      <c r="F24" s="333"/>
      <c r="G24" s="333"/>
      <c r="H24" s="333"/>
      <c r="I24" s="333"/>
      <c r="J24" s="334"/>
    </row>
    <row r="25" spans="1:10" ht="167.25" customHeight="1">
      <c r="A25" s="249" t="s">
        <v>187</v>
      </c>
      <c r="B25" s="250" t="s">
        <v>188</v>
      </c>
      <c r="C25" s="219">
        <v>502666.67</v>
      </c>
      <c r="D25" s="219">
        <v>100</v>
      </c>
      <c r="E25" s="219">
        <v>497851.13</v>
      </c>
      <c r="F25" s="219">
        <v>490931.27</v>
      </c>
      <c r="G25" s="219">
        <v>98.61</v>
      </c>
      <c r="H25" s="219">
        <v>3519.86</v>
      </c>
      <c r="I25" s="219">
        <v>3400</v>
      </c>
      <c r="J25" s="222" t="s">
        <v>189</v>
      </c>
    </row>
    <row r="26" spans="1:10" ht="135" customHeight="1">
      <c r="A26" s="249" t="s">
        <v>187</v>
      </c>
      <c r="B26" s="250" t="s">
        <v>190</v>
      </c>
      <c r="C26" s="219">
        <v>410316.95</v>
      </c>
      <c r="D26" s="219">
        <v>74.510000000000005</v>
      </c>
      <c r="E26" s="219">
        <v>526749.9</v>
      </c>
      <c r="F26" s="219">
        <v>391451.86</v>
      </c>
      <c r="G26" s="219">
        <v>74.319999999999993</v>
      </c>
      <c r="H26" s="219">
        <v>93297.04</v>
      </c>
      <c r="I26" s="219">
        <v>42001</v>
      </c>
      <c r="J26" s="222" t="s">
        <v>191</v>
      </c>
    </row>
    <row r="27" spans="1:10" ht="92.25" customHeight="1">
      <c r="A27" s="249" t="s">
        <v>179</v>
      </c>
      <c r="B27" s="250" t="s">
        <v>192</v>
      </c>
      <c r="C27" s="219">
        <v>407387.53</v>
      </c>
      <c r="D27" s="219">
        <v>80.569999999999993</v>
      </c>
      <c r="E27" s="219">
        <v>490654.06</v>
      </c>
      <c r="F27" s="219">
        <v>395284.53</v>
      </c>
      <c r="G27" s="219">
        <v>80.569999999999993</v>
      </c>
      <c r="H27" s="219">
        <v>54579.25</v>
      </c>
      <c r="I27" s="219">
        <v>40790.28</v>
      </c>
      <c r="J27" s="222"/>
    </row>
    <row r="28" spans="1:10" ht="15" thickBot="1">
      <c r="A28" s="217" t="s">
        <v>38</v>
      </c>
      <c r="B28" s="217"/>
      <c r="C28" s="218">
        <f>SUM(C25:C27)</f>
        <v>1320371.1499999999</v>
      </c>
      <c r="D28" s="218"/>
      <c r="E28" s="218">
        <f>SUM(E25:E27)</f>
        <v>1515255.09</v>
      </c>
      <c r="F28" s="218">
        <f>SUM(F25:F27)</f>
        <v>1277667.6600000001</v>
      </c>
      <c r="G28" s="218"/>
      <c r="H28" s="218">
        <f>SUM(H25:H27)</f>
        <v>151396.15</v>
      </c>
      <c r="I28" s="218">
        <f>SUM(I25:I27)</f>
        <v>86191.28</v>
      </c>
      <c r="J28" s="218">
        <v>30600.49</v>
      </c>
    </row>
    <row r="29" spans="1:10" ht="15.75" thickBot="1">
      <c r="A29" s="233" t="s">
        <v>119</v>
      </c>
      <c r="B29" s="234"/>
      <c r="C29" s="235">
        <f>C28+C23</f>
        <v>3525212.15</v>
      </c>
      <c r="D29" s="235"/>
      <c r="E29" s="235">
        <f>SUM(E23+E28)</f>
        <v>4099414.79</v>
      </c>
      <c r="F29" s="235">
        <f>SUM(F23+F28)</f>
        <v>3372158.27</v>
      </c>
      <c r="G29" s="235"/>
      <c r="H29" s="235">
        <f>SUM(H23+H28)</f>
        <v>583900.24000000011</v>
      </c>
      <c r="I29" s="235">
        <f>SUM(I23+I28)</f>
        <v>143356.28</v>
      </c>
      <c r="J29" s="236">
        <f>SUM(J23+J28)</f>
        <v>44525.240000000005</v>
      </c>
    </row>
    <row r="30" spans="1:10">
      <c r="A30" s="332"/>
      <c r="B30" s="333"/>
      <c r="C30" s="333"/>
      <c r="D30" s="333"/>
      <c r="E30" s="333"/>
      <c r="F30" s="333"/>
      <c r="G30" s="333"/>
      <c r="H30" s="333"/>
      <c r="I30" s="333"/>
      <c r="J30" s="334"/>
    </row>
    <row r="31" spans="1:10" ht="111.75" customHeight="1">
      <c r="A31" s="249" t="s">
        <v>193</v>
      </c>
      <c r="B31" s="250" t="s">
        <v>194</v>
      </c>
      <c r="C31" s="219">
        <v>119761.92</v>
      </c>
      <c r="D31" s="219">
        <v>79.959999999999994</v>
      </c>
      <c r="E31" s="219">
        <v>153338.76</v>
      </c>
      <c r="F31" s="219">
        <v>119761.92</v>
      </c>
      <c r="G31" s="219">
        <v>78.099999999999994</v>
      </c>
      <c r="H31" s="219">
        <v>11616.84</v>
      </c>
      <c r="I31" s="219">
        <v>21960</v>
      </c>
      <c r="J31" s="222"/>
    </row>
    <row r="32" spans="1:10" ht="15" thickBot="1">
      <c r="A32" s="217" t="s">
        <v>38</v>
      </c>
      <c r="B32" s="217"/>
      <c r="C32" s="218">
        <v>119761.92</v>
      </c>
      <c r="D32" s="218"/>
      <c r="E32" s="218">
        <v>153338.76</v>
      </c>
      <c r="F32" s="218">
        <v>119761.92</v>
      </c>
      <c r="G32" s="218"/>
      <c r="H32" s="218">
        <f>SUM(H31:H31)</f>
        <v>11616.84</v>
      </c>
      <c r="I32" s="218">
        <f>SUM(I31:I31)</f>
        <v>21960</v>
      </c>
      <c r="J32" s="218">
        <f>SUM(J31:J31)</f>
        <v>0</v>
      </c>
    </row>
    <row r="33" spans="1:10" ht="15.75" thickBot="1">
      <c r="A33" s="233" t="s">
        <v>119</v>
      </c>
      <c r="B33" s="234"/>
      <c r="C33" s="235">
        <f>SUM(C29+C32)</f>
        <v>3644974.07</v>
      </c>
      <c r="D33" s="235"/>
      <c r="E33" s="235">
        <f>SUM(E29+E32)</f>
        <v>4252753.55</v>
      </c>
      <c r="F33" s="235">
        <f>SUM(F29+F32)</f>
        <v>3491920.19</v>
      </c>
      <c r="G33" s="235"/>
      <c r="H33" s="235">
        <f>SUM(H29+H32)</f>
        <v>595517.08000000007</v>
      </c>
      <c r="I33" s="235">
        <f>SUM(I29+I32)</f>
        <v>165316.28</v>
      </c>
      <c r="J33" s="236">
        <f>SUM(J29+J32)</f>
        <v>44525.240000000005</v>
      </c>
    </row>
    <row r="34" spans="1:10">
      <c r="A34" s="332" t="s">
        <v>195</v>
      </c>
      <c r="B34" s="333"/>
      <c r="C34" s="333"/>
      <c r="D34" s="333"/>
      <c r="E34" s="333"/>
      <c r="F34" s="333"/>
      <c r="G34" s="333"/>
      <c r="H34" s="333"/>
      <c r="I34" s="333"/>
      <c r="J34" s="334"/>
    </row>
    <row r="35" spans="1:10" ht="120.75" customHeight="1">
      <c r="A35" s="249" t="s">
        <v>193</v>
      </c>
      <c r="B35" s="250" t="s">
        <v>196</v>
      </c>
      <c r="C35" s="219">
        <v>51000</v>
      </c>
      <c r="D35" s="219">
        <v>79.849999999999994</v>
      </c>
      <c r="E35" s="219">
        <v>59690.77</v>
      </c>
      <c r="F35" s="219">
        <v>47259.46</v>
      </c>
      <c r="G35" s="219">
        <v>79.17</v>
      </c>
      <c r="H35" s="219">
        <v>5861.31</v>
      </c>
      <c r="I35" s="219">
        <v>6570</v>
      </c>
      <c r="J35" s="222">
        <v>3740.54</v>
      </c>
    </row>
    <row r="36" spans="1:10" ht="93" customHeight="1">
      <c r="A36" s="249" t="s">
        <v>197</v>
      </c>
      <c r="B36" s="250" t="s">
        <v>198</v>
      </c>
      <c r="C36" s="219">
        <v>51000</v>
      </c>
      <c r="D36" s="219">
        <v>79.66</v>
      </c>
      <c r="E36" s="219">
        <v>64025.67</v>
      </c>
      <c r="F36" s="219">
        <v>51000</v>
      </c>
      <c r="G36" s="219">
        <v>79.66</v>
      </c>
      <c r="H36" s="219">
        <v>6725.67</v>
      </c>
      <c r="I36" s="219">
        <v>6300</v>
      </c>
      <c r="J36" s="222"/>
    </row>
    <row r="37" spans="1:10" ht="114.75" customHeight="1">
      <c r="A37" s="249" t="s">
        <v>197</v>
      </c>
      <c r="B37" s="250" t="s">
        <v>199</v>
      </c>
      <c r="C37" s="219">
        <v>51000</v>
      </c>
      <c r="D37" s="219">
        <v>79.59</v>
      </c>
      <c r="E37" s="219">
        <v>64091.6</v>
      </c>
      <c r="F37" s="219">
        <v>51000</v>
      </c>
      <c r="G37" s="219">
        <v>79.569999999999993</v>
      </c>
      <c r="H37" s="219">
        <v>6791.6</v>
      </c>
      <c r="I37" s="219">
        <v>6300</v>
      </c>
      <c r="J37" s="222"/>
    </row>
    <row r="38" spans="1:10" ht="15" thickBot="1">
      <c r="A38" s="217" t="s">
        <v>38</v>
      </c>
      <c r="B38" s="217"/>
      <c r="C38" s="218">
        <v>153000</v>
      </c>
      <c r="D38" s="218"/>
      <c r="E38" s="218">
        <f>SUM(E35:E37)</f>
        <v>187808.04</v>
      </c>
      <c r="F38" s="218">
        <v>149259.46</v>
      </c>
      <c r="G38" s="218"/>
      <c r="H38" s="218">
        <v>19378.580000000002</v>
      </c>
      <c r="I38" s="218">
        <v>19170</v>
      </c>
      <c r="J38" s="218">
        <v>3740.54</v>
      </c>
    </row>
    <row r="39" spans="1:10" ht="15.75" thickBot="1">
      <c r="A39" s="233" t="s">
        <v>119</v>
      </c>
      <c r="B39" s="234"/>
      <c r="C39" s="235">
        <f>SUM(C33+C38)</f>
        <v>3797974.07</v>
      </c>
      <c r="D39" s="235"/>
      <c r="E39" s="235">
        <f>SUM(E33+E38)</f>
        <v>4440561.59</v>
      </c>
      <c r="F39" s="235">
        <f>SUM(F33+F38)</f>
        <v>3641179.65</v>
      </c>
      <c r="G39" s="235"/>
      <c r="H39" s="235">
        <f>SUM(H33+H38)</f>
        <v>614895.66</v>
      </c>
      <c r="I39" s="235">
        <f>SUM(I33+I38)</f>
        <v>184486.28</v>
      </c>
      <c r="J39" s="236">
        <f>SUM(J33+J38)</f>
        <v>48265.780000000006</v>
      </c>
    </row>
    <row r="40" spans="1:10" ht="31.5" customHeight="1">
      <c r="A40" s="332" t="s">
        <v>200</v>
      </c>
      <c r="B40" s="333"/>
      <c r="C40" s="333"/>
      <c r="D40" s="333"/>
      <c r="E40" s="333"/>
      <c r="F40" s="333"/>
      <c r="G40" s="333"/>
      <c r="H40" s="333"/>
      <c r="I40" s="333"/>
      <c r="J40" s="334"/>
    </row>
    <row r="41" spans="1:10" ht="205.5" customHeight="1">
      <c r="A41" s="249" t="s">
        <v>201</v>
      </c>
      <c r="B41" s="250" t="s">
        <v>202</v>
      </c>
      <c r="C41" s="251">
        <v>1774179.7</v>
      </c>
      <c r="D41" s="219">
        <v>100</v>
      </c>
      <c r="E41" s="219">
        <v>1774179.7</v>
      </c>
      <c r="F41" s="219">
        <v>1774179.7</v>
      </c>
      <c r="G41" s="219">
        <v>100</v>
      </c>
      <c r="H41" s="219">
        <v>0</v>
      </c>
      <c r="I41" s="219">
        <v>0</v>
      </c>
      <c r="J41" s="222"/>
    </row>
    <row r="42" spans="1:10" ht="213" customHeight="1">
      <c r="A42" s="249" t="s">
        <v>170</v>
      </c>
      <c r="B42" s="250" t="s">
        <v>202</v>
      </c>
      <c r="C42" s="219">
        <v>1764156.06</v>
      </c>
      <c r="D42" s="219">
        <v>100</v>
      </c>
      <c r="E42" s="219">
        <v>1763421.06</v>
      </c>
      <c r="F42" s="219">
        <v>1763421.06</v>
      </c>
      <c r="G42" s="219">
        <v>100</v>
      </c>
      <c r="H42" s="219">
        <v>0</v>
      </c>
      <c r="I42" s="219">
        <v>0</v>
      </c>
      <c r="J42" s="222"/>
    </row>
    <row r="43" spans="1:10" ht="207" customHeight="1">
      <c r="A43" s="249" t="s">
        <v>203</v>
      </c>
      <c r="B43" s="250" t="s">
        <v>202</v>
      </c>
      <c r="C43" s="219">
        <v>1722210.81</v>
      </c>
      <c r="D43" s="219">
        <v>100</v>
      </c>
      <c r="E43" s="219">
        <v>1722210.81</v>
      </c>
      <c r="F43" s="219">
        <v>1722210.81</v>
      </c>
      <c r="G43" s="219">
        <v>100</v>
      </c>
      <c r="H43" s="219">
        <v>0</v>
      </c>
      <c r="I43" s="219">
        <v>0</v>
      </c>
      <c r="J43" s="222"/>
    </row>
    <row r="44" spans="1:10" ht="15" thickBot="1">
      <c r="A44" s="217" t="s">
        <v>38</v>
      </c>
      <c r="B44" s="217"/>
      <c r="C44" s="218">
        <v>5260546.57</v>
      </c>
      <c r="D44" s="218"/>
      <c r="E44" s="218">
        <f>SUM(E41:E43)</f>
        <v>5259811.57</v>
      </c>
      <c r="F44" s="218">
        <f>SUM(F41:F43)</f>
        <v>5259811.57</v>
      </c>
      <c r="G44" s="218"/>
      <c r="H44" s="218">
        <f>SUM(H41:H41)</f>
        <v>0</v>
      </c>
      <c r="I44" s="218">
        <f>SUM(I41:I41)</f>
        <v>0</v>
      </c>
      <c r="J44" s="218">
        <f>SUM(J41:J41)</f>
        <v>0</v>
      </c>
    </row>
    <row r="45" spans="1:10" ht="15.75" thickBot="1">
      <c r="A45" s="233" t="s">
        <v>119</v>
      </c>
      <c r="B45" s="234"/>
      <c r="C45" s="235">
        <f>SUM(C39+C44)</f>
        <v>9058520.6400000006</v>
      </c>
      <c r="D45" s="235"/>
      <c r="E45" s="235">
        <f>SUM(E39+E44)</f>
        <v>9700373.1600000001</v>
      </c>
      <c r="F45" s="235">
        <f>SUM(F39+F44)</f>
        <v>8900991.2200000007</v>
      </c>
      <c r="G45" s="235"/>
      <c r="H45" s="235">
        <f>SUM(H39+H44)</f>
        <v>614895.66</v>
      </c>
      <c r="I45" s="235">
        <f>SUM(I39+I44)</f>
        <v>184486.28</v>
      </c>
      <c r="J45" s="236">
        <f>SUM(J39+J44)</f>
        <v>48265.780000000006</v>
      </c>
    </row>
    <row r="46" spans="1:10">
      <c r="A46" s="332" t="s">
        <v>204</v>
      </c>
      <c r="B46" s="333"/>
      <c r="C46" s="333"/>
      <c r="D46" s="333"/>
      <c r="E46" s="333"/>
      <c r="F46" s="333"/>
      <c r="G46" s="333"/>
      <c r="H46" s="333"/>
      <c r="I46" s="333"/>
      <c r="J46" s="334"/>
    </row>
    <row r="47" spans="1:10" ht="207" customHeight="1">
      <c r="A47" s="249" t="s">
        <v>201</v>
      </c>
      <c r="B47" s="250" t="s">
        <v>202</v>
      </c>
      <c r="C47" s="251">
        <v>45980</v>
      </c>
      <c r="D47" s="219">
        <v>100</v>
      </c>
      <c r="E47" s="219">
        <v>43818.94</v>
      </c>
      <c r="F47" s="219">
        <v>43818.94</v>
      </c>
      <c r="G47" s="219">
        <v>100</v>
      </c>
      <c r="H47" s="219">
        <v>0</v>
      </c>
      <c r="I47" s="219">
        <v>0</v>
      </c>
      <c r="J47" s="222"/>
    </row>
    <row r="48" spans="1:10" ht="209.25" customHeight="1">
      <c r="A48" s="249" t="s">
        <v>170</v>
      </c>
      <c r="B48" s="250" t="s">
        <v>202</v>
      </c>
      <c r="C48" s="219">
        <v>45980</v>
      </c>
      <c r="D48" s="219">
        <v>100</v>
      </c>
      <c r="E48" s="219">
        <v>44186.78</v>
      </c>
      <c r="F48" s="219">
        <v>44186.78</v>
      </c>
      <c r="G48" s="219">
        <v>100</v>
      </c>
      <c r="H48" s="219">
        <v>0</v>
      </c>
      <c r="I48" s="219">
        <v>0</v>
      </c>
      <c r="J48" s="222"/>
    </row>
    <row r="49" spans="1:10" ht="208.5" customHeight="1">
      <c r="A49" s="249" t="s">
        <v>203</v>
      </c>
      <c r="B49" s="250" t="s">
        <v>202</v>
      </c>
      <c r="C49" s="219">
        <v>45980</v>
      </c>
      <c r="D49" s="219">
        <v>100</v>
      </c>
      <c r="E49" s="219">
        <v>43566.05</v>
      </c>
      <c r="F49" s="219">
        <v>43566.05</v>
      </c>
      <c r="G49" s="219">
        <v>100</v>
      </c>
      <c r="H49" s="219">
        <v>0</v>
      </c>
      <c r="I49" s="219">
        <v>0</v>
      </c>
      <c r="J49" s="222"/>
    </row>
    <row r="50" spans="1:10" ht="50.25" customHeight="1" thickBot="1">
      <c r="A50" s="217" t="s">
        <v>38</v>
      </c>
      <c r="B50" s="217"/>
      <c r="C50" s="218">
        <v>137940</v>
      </c>
      <c r="D50" s="218"/>
      <c r="E50" s="218">
        <f>SUM(E47:E49)</f>
        <v>131571.77000000002</v>
      </c>
      <c r="F50" s="218">
        <v>131571.76999999999</v>
      </c>
      <c r="G50" s="218"/>
      <c r="H50" s="218">
        <f>SUM(H47:H47)</f>
        <v>0</v>
      </c>
      <c r="I50" s="218">
        <f>SUM(I47:I47)</f>
        <v>0</v>
      </c>
      <c r="J50" s="218">
        <f>SUM(J47:J47)</f>
        <v>0</v>
      </c>
    </row>
    <row r="51" spans="1:10" ht="15.75" thickBot="1">
      <c r="A51" s="233" t="s">
        <v>119</v>
      </c>
      <c r="B51" s="234"/>
      <c r="C51" s="235">
        <f>SUM(C45+C50)</f>
        <v>9196460.6400000006</v>
      </c>
      <c r="D51" s="235"/>
      <c r="E51" s="235">
        <f>SUM(E45+E50)</f>
        <v>9831944.9299999997</v>
      </c>
      <c r="F51" s="235">
        <f>SUM(F45+F50)</f>
        <v>9032562.9900000002</v>
      </c>
      <c r="G51" s="235"/>
      <c r="H51" s="235">
        <f>SUM(H45+H50)</f>
        <v>614895.66</v>
      </c>
      <c r="I51" s="235">
        <f>SUM(I45+I50)</f>
        <v>184486.28</v>
      </c>
      <c r="J51" s="236">
        <v>48265.79</v>
      </c>
    </row>
    <row r="52" spans="1:10" ht="30.75" customHeight="1">
      <c r="A52" s="332" t="s">
        <v>205</v>
      </c>
      <c r="B52" s="333"/>
      <c r="C52" s="333"/>
      <c r="D52" s="333"/>
      <c r="E52" s="333"/>
      <c r="F52" s="333"/>
      <c r="G52" s="333"/>
      <c r="H52" s="333"/>
      <c r="I52" s="333"/>
      <c r="J52" s="334"/>
    </row>
    <row r="53" spans="1:10" ht="129" customHeight="1">
      <c r="A53" s="249" t="s">
        <v>182</v>
      </c>
      <c r="B53" s="250" t="s">
        <v>206</v>
      </c>
      <c r="C53" s="251">
        <v>813861</v>
      </c>
      <c r="D53" s="219">
        <v>100</v>
      </c>
      <c r="E53" s="219">
        <v>813861</v>
      </c>
      <c r="F53" s="219">
        <v>813861</v>
      </c>
      <c r="G53" s="219">
        <v>100</v>
      </c>
      <c r="H53" s="219">
        <v>0</v>
      </c>
      <c r="I53" s="219">
        <v>0</v>
      </c>
      <c r="J53" s="222"/>
    </row>
    <row r="54" spans="1:10" ht="131.25" customHeight="1">
      <c r="A54" s="249" t="s">
        <v>207</v>
      </c>
      <c r="B54" s="250" t="s">
        <v>208</v>
      </c>
      <c r="C54" s="219">
        <v>882940</v>
      </c>
      <c r="D54" s="219">
        <v>100</v>
      </c>
      <c r="E54" s="219">
        <v>882940</v>
      </c>
      <c r="F54" s="219">
        <v>882940</v>
      </c>
      <c r="G54" s="219">
        <v>100</v>
      </c>
      <c r="H54" s="219">
        <v>0</v>
      </c>
      <c r="I54" s="219">
        <v>0</v>
      </c>
      <c r="J54" s="222"/>
    </row>
    <row r="55" spans="1:10" ht="125.25" customHeight="1">
      <c r="A55" s="249" t="s">
        <v>209</v>
      </c>
      <c r="B55" s="250" t="s">
        <v>210</v>
      </c>
      <c r="C55" s="219">
        <v>852240.75</v>
      </c>
      <c r="D55" s="219">
        <v>100</v>
      </c>
      <c r="E55" s="219">
        <v>851913.17</v>
      </c>
      <c r="F55" s="219">
        <v>851913.17</v>
      </c>
      <c r="G55" s="219">
        <v>100</v>
      </c>
      <c r="H55" s="219">
        <v>0</v>
      </c>
      <c r="I55" s="219">
        <v>0</v>
      </c>
      <c r="J55" s="222" t="s">
        <v>211</v>
      </c>
    </row>
    <row r="56" spans="1:10" ht="84.75" customHeight="1">
      <c r="A56" s="249" t="s">
        <v>179</v>
      </c>
      <c r="B56" s="250" t="s">
        <v>212</v>
      </c>
      <c r="C56" s="219">
        <v>658239</v>
      </c>
      <c r="D56" s="219">
        <v>100</v>
      </c>
      <c r="E56" s="219">
        <v>658239</v>
      </c>
      <c r="F56" s="219">
        <v>658239</v>
      </c>
      <c r="G56" s="219">
        <v>100</v>
      </c>
      <c r="H56" s="219">
        <v>0</v>
      </c>
      <c r="I56" s="219">
        <v>0</v>
      </c>
      <c r="J56" s="222"/>
    </row>
    <row r="57" spans="1:10" ht="123" customHeight="1">
      <c r="A57" s="249" t="s">
        <v>213</v>
      </c>
      <c r="B57" s="250" t="s">
        <v>208</v>
      </c>
      <c r="C57" s="219">
        <v>587202</v>
      </c>
      <c r="D57" s="219">
        <v>100</v>
      </c>
      <c r="E57" s="219">
        <v>587202</v>
      </c>
      <c r="F57" s="219">
        <v>587202</v>
      </c>
      <c r="G57" s="219">
        <v>100</v>
      </c>
      <c r="H57" s="219">
        <v>0</v>
      </c>
      <c r="I57" s="219">
        <v>0</v>
      </c>
      <c r="J57" s="222"/>
    </row>
    <row r="58" spans="1:10" ht="108.75" customHeight="1">
      <c r="A58" s="249" t="s">
        <v>214</v>
      </c>
      <c r="B58" s="250" t="s">
        <v>215</v>
      </c>
      <c r="C58" s="219">
        <v>560800</v>
      </c>
      <c r="D58" s="219">
        <v>100</v>
      </c>
      <c r="E58" s="219">
        <v>560332.53</v>
      </c>
      <c r="F58" s="219">
        <v>560332.53</v>
      </c>
      <c r="G58" s="219">
        <v>100</v>
      </c>
      <c r="H58" s="219">
        <v>0</v>
      </c>
      <c r="I58" s="219">
        <v>0</v>
      </c>
      <c r="J58" s="222" t="s">
        <v>216</v>
      </c>
    </row>
    <row r="59" spans="1:10" ht="15" thickBot="1">
      <c r="A59" s="217" t="s">
        <v>38</v>
      </c>
      <c r="B59" s="217"/>
      <c r="C59" s="218">
        <v>4355282.75</v>
      </c>
      <c r="D59" s="218"/>
      <c r="E59" s="218">
        <f>SUM(E53:E58)</f>
        <v>4354487.7</v>
      </c>
      <c r="F59" s="218">
        <f>SUM(F53:F58)</f>
        <v>4354487.7</v>
      </c>
      <c r="G59" s="218"/>
      <c r="H59" s="218">
        <f>SUM(H53:H53)</f>
        <v>0</v>
      </c>
      <c r="I59" s="218">
        <f>SUM(I53:I53)</f>
        <v>0</v>
      </c>
      <c r="J59" s="218">
        <v>795.05</v>
      </c>
    </row>
    <row r="60" spans="1:10" ht="15.75" thickBot="1">
      <c r="A60" s="233" t="s">
        <v>119</v>
      </c>
      <c r="B60" s="234"/>
      <c r="C60" s="235">
        <f>SUM(C51+C59)</f>
        <v>13551743.390000001</v>
      </c>
      <c r="D60" s="235"/>
      <c r="E60" s="235">
        <f>SUM(E51+E59)</f>
        <v>14186432.629999999</v>
      </c>
      <c r="F60" s="235">
        <f>SUM(F51+F59)</f>
        <v>13387050.690000001</v>
      </c>
      <c r="G60" s="235"/>
      <c r="H60" s="235">
        <f>SUM(H51+H59)</f>
        <v>614895.66</v>
      </c>
      <c r="I60" s="235">
        <f>SUM(I51+I59)</f>
        <v>184486.28</v>
      </c>
      <c r="J60" s="236">
        <f>SUM(J51+J59)</f>
        <v>49060.840000000004</v>
      </c>
    </row>
    <row r="61" spans="1:10" ht="27" customHeight="1">
      <c r="A61" s="332" t="s">
        <v>217</v>
      </c>
      <c r="B61" s="333"/>
      <c r="C61" s="333"/>
      <c r="D61" s="333"/>
      <c r="E61" s="333"/>
      <c r="F61" s="333"/>
      <c r="G61" s="333"/>
      <c r="H61" s="333"/>
      <c r="I61" s="333"/>
      <c r="J61" s="334"/>
    </row>
    <row r="62" spans="1:10" ht="121.5" customHeight="1">
      <c r="A62" s="249" t="s">
        <v>203</v>
      </c>
      <c r="B62" s="250" t="s">
        <v>218</v>
      </c>
      <c r="C62" s="251">
        <v>650955</v>
      </c>
      <c r="D62" s="219">
        <v>100</v>
      </c>
      <c r="E62" s="219">
        <v>630032</v>
      </c>
      <c r="F62" s="219">
        <v>630032</v>
      </c>
      <c r="G62" s="219">
        <v>100</v>
      </c>
      <c r="H62" s="219">
        <v>0</v>
      </c>
      <c r="I62" s="219">
        <v>0</v>
      </c>
      <c r="J62" s="222"/>
    </row>
    <row r="63" spans="1:10" ht="15" thickBot="1">
      <c r="A63" s="217" t="s">
        <v>38</v>
      </c>
      <c r="B63" s="217"/>
      <c r="C63" s="218">
        <v>650955</v>
      </c>
      <c r="D63" s="218"/>
      <c r="E63" s="218">
        <v>630032</v>
      </c>
      <c r="F63" s="218">
        <v>630032</v>
      </c>
      <c r="G63" s="218"/>
      <c r="H63" s="218">
        <f>SUM(H62:H62)</f>
        <v>0</v>
      </c>
      <c r="I63" s="218">
        <f>SUM(I62:I62)</f>
        <v>0</v>
      </c>
      <c r="J63" s="218">
        <f>SUM(J62:J62)</f>
        <v>0</v>
      </c>
    </row>
    <row r="64" spans="1:10" ht="15.75" thickBot="1">
      <c r="A64" s="233" t="s">
        <v>119</v>
      </c>
      <c r="B64" s="234"/>
      <c r="C64" s="235">
        <f>SUM(C60+C63)</f>
        <v>14202698.390000001</v>
      </c>
      <c r="D64" s="235"/>
      <c r="E64" s="235">
        <f>SUM(E60+E63)</f>
        <v>14816464.629999999</v>
      </c>
      <c r="F64" s="235">
        <f>SUM(F60+F63)</f>
        <v>14017082.690000001</v>
      </c>
      <c r="G64" s="235"/>
      <c r="H64" s="235">
        <f>SUM(H60+H63)</f>
        <v>614895.66</v>
      </c>
      <c r="I64" s="235">
        <f>SUM(I60+I63)</f>
        <v>184486.28</v>
      </c>
      <c r="J64" s="236">
        <f>SUM(J60+J63)</f>
        <v>49060.840000000004</v>
      </c>
    </row>
    <row r="65" spans="1:10" ht="23.25" customHeight="1">
      <c r="A65" s="332" t="s">
        <v>842</v>
      </c>
      <c r="B65" s="333"/>
      <c r="C65" s="333"/>
      <c r="D65" s="333"/>
      <c r="E65" s="333"/>
      <c r="F65" s="333"/>
      <c r="G65" s="333"/>
      <c r="H65" s="333"/>
      <c r="I65" s="333"/>
      <c r="J65" s="334"/>
    </row>
    <row r="66" spans="1:10" ht="51" customHeight="1">
      <c r="A66" s="249" t="s">
        <v>843</v>
      </c>
      <c r="B66" s="250" t="s">
        <v>844</v>
      </c>
      <c r="C66" s="251">
        <v>4108749</v>
      </c>
      <c r="D66" s="219">
        <v>100</v>
      </c>
      <c r="E66" s="219">
        <v>2100000</v>
      </c>
      <c r="F66" s="219">
        <v>2100000</v>
      </c>
      <c r="G66" s="219">
        <v>100</v>
      </c>
      <c r="H66" s="219">
        <v>0</v>
      </c>
      <c r="I66" s="219">
        <v>0</v>
      </c>
      <c r="J66" s="222"/>
    </row>
    <row r="67" spans="1:10" ht="15" thickBot="1">
      <c r="A67" s="27" t="s">
        <v>38</v>
      </c>
      <c r="B67" s="27"/>
      <c r="C67" s="21">
        <v>4108749</v>
      </c>
      <c r="D67" s="21"/>
      <c r="E67" s="21">
        <v>2100000</v>
      </c>
      <c r="F67" s="21">
        <v>2100000</v>
      </c>
      <c r="G67" s="21"/>
      <c r="H67" s="21">
        <f>SUM(H66:H66)</f>
        <v>0</v>
      </c>
      <c r="I67" s="21">
        <f>SUM(I66:I66)</f>
        <v>0</v>
      </c>
      <c r="J67" s="21">
        <f>SUM(J66:J66)</f>
        <v>0</v>
      </c>
    </row>
    <row r="68" spans="1:10" ht="15" thickBot="1">
      <c r="A68" s="30" t="s">
        <v>119</v>
      </c>
      <c r="B68" s="31"/>
      <c r="C68" s="33">
        <f>SUM(C64+C67)</f>
        <v>18311447.390000001</v>
      </c>
      <c r="D68" s="33"/>
      <c r="E68" s="33">
        <f>SUM(E64+E67)</f>
        <v>16916464.629999999</v>
      </c>
      <c r="F68" s="33">
        <f>SUM(F64+F67)</f>
        <v>16117082.690000001</v>
      </c>
      <c r="G68" s="33"/>
      <c r="H68" s="33">
        <f>SUM(H64+H67)</f>
        <v>614895.66</v>
      </c>
      <c r="I68" s="33">
        <f>SUM(I64+I67)</f>
        <v>184486.28</v>
      </c>
      <c r="J68" s="34">
        <f>SUM(J64+J67)</f>
        <v>49060.840000000004</v>
      </c>
    </row>
  </sheetData>
  <mergeCells count="19">
    <mergeCell ref="A9:J9"/>
    <mergeCell ref="A18:J18"/>
    <mergeCell ref="A24:J24"/>
    <mergeCell ref="A30:J30"/>
    <mergeCell ref="A2:J2"/>
    <mergeCell ref="A3:A4"/>
    <mergeCell ref="B3:B4"/>
    <mergeCell ref="C3:D3"/>
    <mergeCell ref="E3:E4"/>
    <mergeCell ref="A52:J52"/>
    <mergeCell ref="A61:J61"/>
    <mergeCell ref="A65:J65"/>
    <mergeCell ref="F3:G3"/>
    <mergeCell ref="H3:I3"/>
    <mergeCell ref="J3:J4"/>
    <mergeCell ref="A34:J34"/>
    <mergeCell ref="A40:J40"/>
    <mergeCell ref="A46:J46"/>
    <mergeCell ref="A5:J5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5"/>
  <sheetViews>
    <sheetView view="pageBreakPreview" zoomScale="60" zoomScaleNormal="100" workbookViewId="0">
      <selection activeCell="F35" sqref="F35"/>
    </sheetView>
  </sheetViews>
  <sheetFormatPr defaultRowHeight="14.25"/>
  <cols>
    <col min="1" max="1" width="15.75" customWidth="1"/>
    <col min="2" max="2" width="18.25" customWidth="1"/>
    <col min="3" max="3" width="11.375" customWidth="1"/>
    <col min="5" max="5" width="11" customWidth="1"/>
    <col min="6" max="6" width="10.75" customWidth="1"/>
    <col min="7" max="7" width="9" customWidth="1"/>
    <col min="8" max="8" width="10.75" customWidth="1"/>
    <col min="9" max="9" width="9" customWidth="1"/>
    <col min="10" max="10" width="11" customWidth="1"/>
  </cols>
  <sheetData>
    <row r="2" spans="1:10" ht="38.25" customHeight="1">
      <c r="A2" s="341" t="s">
        <v>748</v>
      </c>
      <c r="B2" s="342"/>
      <c r="C2" s="342"/>
      <c r="D2" s="342"/>
      <c r="E2" s="342"/>
      <c r="F2" s="342"/>
      <c r="G2" s="342"/>
      <c r="H2" s="342"/>
      <c r="I2" s="342"/>
      <c r="J2" s="343"/>
    </row>
    <row r="3" spans="1:10" ht="48" customHeight="1">
      <c r="A3" s="350" t="s">
        <v>0</v>
      </c>
      <c r="B3" s="352" t="s">
        <v>1</v>
      </c>
      <c r="C3" s="354" t="s">
        <v>2</v>
      </c>
      <c r="D3" s="355"/>
      <c r="E3" s="356" t="s">
        <v>143</v>
      </c>
      <c r="F3" s="358" t="s">
        <v>4</v>
      </c>
      <c r="G3" s="359"/>
      <c r="H3" s="354" t="s">
        <v>5</v>
      </c>
      <c r="I3" s="355"/>
      <c r="J3" s="360" t="s">
        <v>144</v>
      </c>
    </row>
    <row r="4" spans="1:10" ht="51">
      <c r="A4" s="351"/>
      <c r="B4" s="353"/>
      <c r="C4" s="45" t="s">
        <v>7</v>
      </c>
      <c r="D4" s="46" t="s">
        <v>8</v>
      </c>
      <c r="E4" s="357"/>
      <c r="F4" s="47" t="s">
        <v>7</v>
      </c>
      <c r="G4" s="47" t="s">
        <v>8</v>
      </c>
      <c r="H4" s="48" t="s">
        <v>9</v>
      </c>
      <c r="I4" s="47" t="s">
        <v>10</v>
      </c>
      <c r="J4" s="361"/>
    </row>
    <row r="5" spans="1:10" ht="15.75">
      <c r="A5" s="346" t="s">
        <v>145</v>
      </c>
      <c r="B5" s="347"/>
      <c r="C5" s="347"/>
      <c r="D5" s="347"/>
      <c r="E5" s="347"/>
      <c r="F5" s="347"/>
      <c r="G5" s="347"/>
      <c r="H5" s="347"/>
      <c r="I5" s="347"/>
      <c r="J5" s="348"/>
    </row>
    <row r="6" spans="1:10" ht="51">
      <c r="A6" s="49" t="s">
        <v>146</v>
      </c>
      <c r="B6" s="50" t="s">
        <v>147</v>
      </c>
      <c r="C6" s="51">
        <v>35000</v>
      </c>
      <c r="D6" s="52">
        <v>0.21890000000000001</v>
      </c>
      <c r="E6" s="53">
        <v>159903.82</v>
      </c>
      <c r="F6" s="53">
        <v>35000</v>
      </c>
      <c r="G6" s="52">
        <f>F6/(H6+F6)</f>
        <v>0.2188815751868842</v>
      </c>
      <c r="H6" s="54">
        <v>124903.82</v>
      </c>
      <c r="I6" s="55">
        <v>0</v>
      </c>
      <c r="J6" s="56"/>
    </row>
    <row r="7" spans="1:10" ht="38.25">
      <c r="A7" s="49" t="s">
        <v>148</v>
      </c>
      <c r="B7" s="50" t="s">
        <v>149</v>
      </c>
      <c r="C7" s="51">
        <v>15500</v>
      </c>
      <c r="D7" s="52">
        <v>0.26519999999999999</v>
      </c>
      <c r="E7" s="53">
        <v>58451.360000000001</v>
      </c>
      <c r="F7" s="53">
        <v>15500</v>
      </c>
      <c r="G7" s="52">
        <f>F7/(H7+F7)</f>
        <v>0.26517774778893083</v>
      </c>
      <c r="H7" s="54">
        <v>42951.360000000001</v>
      </c>
      <c r="I7" s="55">
        <v>0</v>
      </c>
      <c r="J7" s="56"/>
    </row>
    <row r="8" spans="1:10" ht="51">
      <c r="A8" s="49" t="s">
        <v>150</v>
      </c>
      <c r="B8" s="50" t="s">
        <v>151</v>
      </c>
      <c r="C8" s="51">
        <v>8500</v>
      </c>
      <c r="D8" s="52">
        <v>0.5</v>
      </c>
      <c r="E8" s="53">
        <v>17000</v>
      </c>
      <c r="F8" s="53">
        <v>8500</v>
      </c>
      <c r="G8" s="52">
        <v>0.5</v>
      </c>
      <c r="H8" s="54">
        <v>17000</v>
      </c>
      <c r="I8" s="55">
        <v>0</v>
      </c>
      <c r="J8" s="56"/>
    </row>
    <row r="9" spans="1:10" ht="51">
      <c r="A9" s="49" t="s">
        <v>152</v>
      </c>
      <c r="B9" s="50" t="s">
        <v>153</v>
      </c>
      <c r="C9" s="51">
        <v>6000</v>
      </c>
      <c r="D9" s="52">
        <v>0.43640000000000001</v>
      </c>
      <c r="E9" s="53">
        <v>13749.8</v>
      </c>
      <c r="F9" s="53">
        <v>6000</v>
      </c>
      <c r="G9" s="52">
        <v>0.43640000000000001</v>
      </c>
      <c r="H9" s="54">
        <v>3651.4</v>
      </c>
      <c r="I9" s="55">
        <v>4513.3999999999996</v>
      </c>
      <c r="J9" s="56"/>
    </row>
    <row r="10" spans="1:10" ht="63.75">
      <c r="A10" s="49" t="s">
        <v>154</v>
      </c>
      <c r="B10" s="50" t="s">
        <v>155</v>
      </c>
      <c r="C10" s="51">
        <v>3500</v>
      </c>
      <c r="D10" s="52">
        <v>0.4768</v>
      </c>
      <c r="E10" s="53">
        <v>15560.1</v>
      </c>
      <c r="F10" s="53">
        <v>3500</v>
      </c>
      <c r="G10" s="52">
        <v>0.44990000000000002</v>
      </c>
      <c r="H10" s="54">
        <v>8560.1</v>
      </c>
      <c r="I10" s="55">
        <v>0</v>
      </c>
      <c r="J10" s="56"/>
    </row>
    <row r="11" spans="1:10" ht="38.25">
      <c r="A11" s="49" t="s">
        <v>156</v>
      </c>
      <c r="B11" s="50" t="s">
        <v>157</v>
      </c>
      <c r="C11" s="51">
        <v>25000</v>
      </c>
      <c r="D11" s="52">
        <v>0.5</v>
      </c>
      <c r="E11" s="53">
        <v>50000</v>
      </c>
      <c r="F11" s="53">
        <v>25000</v>
      </c>
      <c r="G11" s="52">
        <v>0.5</v>
      </c>
      <c r="H11" s="54">
        <v>25000</v>
      </c>
      <c r="I11" s="55">
        <v>0</v>
      </c>
      <c r="J11" s="56"/>
    </row>
    <row r="12" spans="1:10" ht="51">
      <c r="A12" s="49" t="s">
        <v>158</v>
      </c>
      <c r="B12" s="50" t="s">
        <v>159</v>
      </c>
      <c r="C12" s="51">
        <v>4500</v>
      </c>
      <c r="D12" s="52">
        <v>0.5</v>
      </c>
      <c r="E12" s="53">
        <v>9000</v>
      </c>
      <c r="F12" s="53">
        <v>4500</v>
      </c>
      <c r="G12" s="52">
        <v>0.5</v>
      </c>
      <c r="H12" s="54">
        <v>1840</v>
      </c>
      <c r="I12" s="55">
        <v>2660</v>
      </c>
      <c r="J12" s="56"/>
    </row>
    <row r="13" spans="1:10" ht="39" thickBot="1">
      <c r="A13" s="57" t="s">
        <v>160</v>
      </c>
      <c r="B13" s="58" t="s">
        <v>161</v>
      </c>
      <c r="C13" s="59">
        <v>2000</v>
      </c>
      <c r="D13" s="60">
        <v>0.498</v>
      </c>
      <c r="E13" s="61">
        <v>4016</v>
      </c>
      <c r="F13" s="61">
        <v>2000</v>
      </c>
      <c r="G13" s="60">
        <v>0.498</v>
      </c>
      <c r="H13" s="62">
        <v>2016</v>
      </c>
      <c r="I13" s="63">
        <v>0</v>
      </c>
      <c r="J13" s="64"/>
    </row>
    <row r="14" spans="1:10" ht="38.25">
      <c r="A14" s="65" t="s">
        <v>123</v>
      </c>
      <c r="B14" s="66" t="s">
        <v>162</v>
      </c>
      <c r="C14" s="67">
        <v>7000</v>
      </c>
      <c r="D14" s="68">
        <v>0.7</v>
      </c>
      <c r="E14" s="69">
        <v>10000</v>
      </c>
      <c r="F14" s="69">
        <v>7000</v>
      </c>
      <c r="G14" s="68">
        <v>0.6996</v>
      </c>
      <c r="H14" s="70">
        <v>9005.39</v>
      </c>
      <c r="I14" s="71"/>
      <c r="J14" s="72"/>
    </row>
    <row r="15" spans="1:10">
      <c r="A15" s="349" t="s">
        <v>163</v>
      </c>
      <c r="B15" s="349"/>
      <c r="C15" s="184">
        <f>SUM(C6:C14)</f>
        <v>107000</v>
      </c>
      <c r="D15" s="185">
        <f>AVERAGE(D6:D14)</f>
        <v>0.45503333333333335</v>
      </c>
      <c r="E15" s="184">
        <f>SUM(E6:E14)</f>
        <v>337681.07999999996</v>
      </c>
      <c r="F15" s="184">
        <f>SUM(F6:F14)</f>
        <v>107000</v>
      </c>
      <c r="G15" s="185">
        <f>F15/(H15+F15+I15)</f>
        <v>0.30650114420887425</v>
      </c>
      <c r="H15" s="184">
        <f>SUM(H6:H14)</f>
        <v>234928.07</v>
      </c>
      <c r="I15" s="184">
        <f>SUM(I6:I14)</f>
        <v>7173.4</v>
      </c>
      <c r="J15" s="186"/>
    </row>
  </sheetData>
  <mergeCells count="10">
    <mergeCell ref="A5:J5"/>
    <mergeCell ref="A15:B15"/>
    <mergeCell ref="A2:J2"/>
    <mergeCell ref="A3:A4"/>
    <mergeCell ref="B3:B4"/>
    <mergeCell ref="C3:D3"/>
    <mergeCell ref="E3:E4"/>
    <mergeCell ref="F3:G3"/>
    <mergeCell ref="H3:I3"/>
    <mergeCell ref="J3:J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="60" zoomScaleNormal="100" workbookViewId="0">
      <selection activeCell="R20" sqref="R20"/>
    </sheetView>
  </sheetViews>
  <sheetFormatPr defaultRowHeight="14.25"/>
  <cols>
    <col min="1" max="1" width="16.125" style="225" customWidth="1"/>
    <col min="2" max="2" width="18" style="225" customWidth="1"/>
    <col min="3" max="3" width="12" customWidth="1"/>
    <col min="4" max="4" width="9.125" bestFit="1" customWidth="1"/>
    <col min="5" max="5" width="12" customWidth="1"/>
    <col min="6" max="6" width="12.875" customWidth="1"/>
    <col min="7" max="8" width="9.125" bestFit="1" customWidth="1"/>
    <col min="9" max="9" width="9.5" bestFit="1" customWidth="1"/>
    <col min="10" max="10" width="9.125" bestFit="1" customWidth="1"/>
  </cols>
  <sheetData>
    <row r="1" spans="1:10" ht="15" thickBot="1"/>
    <row r="2" spans="1:10" ht="48" customHeight="1" thickBot="1">
      <c r="A2" s="267" t="s">
        <v>837</v>
      </c>
      <c r="B2" s="268"/>
      <c r="C2" s="268"/>
      <c r="D2" s="268"/>
      <c r="E2" s="268"/>
      <c r="F2" s="268"/>
      <c r="G2" s="268"/>
      <c r="H2" s="268"/>
      <c r="I2" s="268"/>
      <c r="J2" s="269"/>
    </row>
    <row r="3" spans="1:10" ht="45.75" customHeight="1">
      <c r="A3" s="311" t="s">
        <v>0</v>
      </c>
      <c r="B3" s="311" t="s">
        <v>1</v>
      </c>
      <c r="C3" s="313" t="s">
        <v>2</v>
      </c>
      <c r="D3" s="313"/>
      <c r="E3" s="313" t="s">
        <v>3</v>
      </c>
      <c r="F3" s="313" t="s">
        <v>4</v>
      </c>
      <c r="G3" s="313"/>
      <c r="H3" s="313" t="s">
        <v>5</v>
      </c>
      <c r="I3" s="313"/>
      <c r="J3" s="315" t="s">
        <v>6</v>
      </c>
    </row>
    <row r="4" spans="1:10" ht="93" customHeight="1">
      <c r="A4" s="312"/>
      <c r="B4" s="312"/>
      <c r="C4" s="218" t="s">
        <v>7</v>
      </c>
      <c r="D4" s="218" t="s">
        <v>8</v>
      </c>
      <c r="E4" s="314"/>
      <c r="F4" s="218" t="s">
        <v>7</v>
      </c>
      <c r="G4" s="218" t="s">
        <v>8</v>
      </c>
      <c r="H4" s="218" t="s">
        <v>9</v>
      </c>
      <c r="I4" s="218" t="s">
        <v>10</v>
      </c>
      <c r="J4" s="316"/>
    </row>
    <row r="5" spans="1:10">
      <c r="A5" s="362" t="s">
        <v>838</v>
      </c>
      <c r="B5" s="363"/>
      <c r="C5" s="363"/>
      <c r="D5" s="363"/>
      <c r="E5" s="363"/>
      <c r="F5" s="363"/>
      <c r="G5" s="363"/>
      <c r="H5" s="363"/>
      <c r="I5" s="363"/>
      <c r="J5" s="364"/>
    </row>
    <row r="6" spans="1:10" ht="75">
      <c r="A6" s="226" t="s">
        <v>839</v>
      </c>
      <c r="B6" s="226" t="s">
        <v>840</v>
      </c>
      <c r="C6" s="219">
        <v>192060</v>
      </c>
      <c r="D6" s="220">
        <v>78.739999999999995</v>
      </c>
      <c r="E6" s="219">
        <v>243920</v>
      </c>
      <c r="F6" s="219">
        <f>C6</f>
        <v>192060</v>
      </c>
      <c r="G6" s="221">
        <f>D6</f>
        <v>78.739999999999995</v>
      </c>
      <c r="H6" s="219">
        <v>0</v>
      </c>
      <c r="I6" s="219">
        <v>51860</v>
      </c>
      <c r="J6" s="222">
        <v>0</v>
      </c>
    </row>
    <row r="7" spans="1:10" ht="75">
      <c r="A7" s="227" t="s">
        <v>841</v>
      </c>
      <c r="B7" s="226" t="s">
        <v>840</v>
      </c>
      <c r="C7" s="219">
        <v>64020</v>
      </c>
      <c r="D7" s="220">
        <v>86.35</v>
      </c>
      <c r="E7" s="223">
        <v>74140</v>
      </c>
      <c r="F7" s="219">
        <f>C7</f>
        <v>64020</v>
      </c>
      <c r="G7" s="224">
        <f>D7</f>
        <v>86.35</v>
      </c>
      <c r="H7" s="219">
        <v>0</v>
      </c>
      <c r="I7" s="219">
        <v>10120</v>
      </c>
      <c r="J7" s="222">
        <v>0</v>
      </c>
    </row>
    <row r="8" spans="1:10">
      <c r="A8" s="365" t="s">
        <v>790</v>
      </c>
      <c r="B8" s="366"/>
      <c r="C8" s="228">
        <f>SUM(C6:C7)</f>
        <v>256080</v>
      </c>
      <c r="D8" s="228"/>
      <c r="E8" s="228">
        <f>SUM(E6:E7)</f>
        <v>318060</v>
      </c>
      <c r="F8" s="228">
        <f>SUM(F6:F7)</f>
        <v>256080</v>
      </c>
      <c r="G8" s="228"/>
      <c r="H8" s="218">
        <f>SUM(H6:H7)</f>
        <v>0</v>
      </c>
      <c r="I8" s="218">
        <f>SUM(I6:I7)</f>
        <v>61980</v>
      </c>
      <c r="J8" s="228"/>
    </row>
  </sheetData>
  <mergeCells count="10">
    <mergeCell ref="A5:J5"/>
    <mergeCell ref="A8:B8"/>
    <mergeCell ref="A2:J2"/>
    <mergeCell ref="A3:A4"/>
    <mergeCell ref="B3:B4"/>
    <mergeCell ref="C3:D3"/>
    <mergeCell ref="E3:E4"/>
    <mergeCell ref="F3:G3"/>
    <mergeCell ref="H3:I3"/>
    <mergeCell ref="J3:J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view="pageBreakPreview" topLeftCell="A52" zoomScale="60" zoomScaleNormal="100" workbookViewId="0">
      <selection activeCell="A98" sqref="A98"/>
    </sheetView>
  </sheetViews>
  <sheetFormatPr defaultRowHeight="14.25"/>
  <cols>
    <col min="1" max="1" width="13.25" style="238" customWidth="1"/>
    <col min="2" max="2" width="17.25" style="238" customWidth="1"/>
    <col min="3" max="3" width="10.125" style="174" customWidth="1"/>
    <col min="4" max="4" width="9" style="174"/>
    <col min="5" max="5" width="11.125" style="174" customWidth="1"/>
    <col min="6" max="6" width="10.75" style="174" customWidth="1"/>
    <col min="7" max="9" width="9" style="174"/>
    <col min="10" max="10" width="13.75" style="174" customWidth="1"/>
    <col min="11" max="16384" width="9" style="157"/>
  </cols>
  <sheetData>
    <row r="1" spans="1:10" ht="15" thickBot="1"/>
    <row r="2" spans="1:10" customFormat="1" ht="30.75" customHeight="1" thickBot="1">
      <c r="A2" s="275" t="s">
        <v>581</v>
      </c>
      <c r="B2" s="276"/>
      <c r="C2" s="276"/>
      <c r="D2" s="276"/>
      <c r="E2" s="276"/>
      <c r="F2" s="276"/>
      <c r="G2" s="276"/>
      <c r="H2" s="276"/>
      <c r="I2" s="276"/>
      <c r="J2" s="277"/>
    </row>
    <row r="3" spans="1:10" customFormat="1" ht="45.75" customHeight="1">
      <c r="A3" s="278" t="s">
        <v>0</v>
      </c>
      <c r="B3" s="278" t="s">
        <v>1</v>
      </c>
      <c r="C3" s="280" t="s">
        <v>2</v>
      </c>
      <c r="D3" s="280"/>
      <c r="E3" s="280" t="s">
        <v>3</v>
      </c>
      <c r="F3" s="280" t="s">
        <v>4</v>
      </c>
      <c r="G3" s="280"/>
      <c r="H3" s="280" t="s">
        <v>5</v>
      </c>
      <c r="I3" s="280"/>
      <c r="J3" s="282" t="s">
        <v>6</v>
      </c>
    </row>
    <row r="4" spans="1:10" customFormat="1" ht="51">
      <c r="A4" s="279"/>
      <c r="B4" s="279"/>
      <c r="C4" s="21" t="s">
        <v>7</v>
      </c>
      <c r="D4" s="21" t="s">
        <v>8</v>
      </c>
      <c r="E4" s="281"/>
      <c r="F4" s="21" t="s">
        <v>7</v>
      </c>
      <c r="G4" s="21" t="s">
        <v>8</v>
      </c>
      <c r="H4" s="21" t="s">
        <v>9</v>
      </c>
      <c r="I4" s="21" t="s">
        <v>10</v>
      </c>
      <c r="J4" s="283"/>
    </row>
    <row r="5" spans="1:10" customFormat="1" ht="20.25" customHeight="1">
      <c r="A5" s="284" t="s">
        <v>582</v>
      </c>
      <c r="B5" s="284"/>
      <c r="C5" s="284"/>
      <c r="D5" s="284"/>
      <c r="E5" s="284"/>
      <c r="F5" s="284"/>
      <c r="G5" s="284"/>
      <c r="H5" s="284"/>
      <c r="I5" s="284"/>
      <c r="J5" s="284"/>
    </row>
    <row r="6" spans="1:10" customFormat="1" ht="71.25" customHeight="1">
      <c r="A6" s="144" t="s">
        <v>121</v>
      </c>
      <c r="B6" s="82" t="s">
        <v>583</v>
      </c>
      <c r="C6" s="145">
        <v>73000</v>
      </c>
      <c r="D6" s="82">
        <v>69.98</v>
      </c>
      <c r="E6" s="145">
        <v>104320</v>
      </c>
      <c r="F6" s="145">
        <v>73000</v>
      </c>
      <c r="G6" s="82">
        <v>69.98</v>
      </c>
      <c r="H6" s="145">
        <v>15672</v>
      </c>
      <c r="I6" s="145">
        <v>15648</v>
      </c>
      <c r="J6" s="25"/>
    </row>
    <row r="7" spans="1:10" customFormat="1" ht="45.75" customHeight="1">
      <c r="A7" s="144" t="s">
        <v>121</v>
      </c>
      <c r="B7" s="82" t="s">
        <v>584</v>
      </c>
      <c r="C7" s="145">
        <v>12000</v>
      </c>
      <c r="D7" s="82">
        <v>69.849999999999994</v>
      </c>
      <c r="E7" s="145">
        <v>17180</v>
      </c>
      <c r="F7" s="145">
        <v>12000</v>
      </c>
      <c r="G7" s="82">
        <v>69.849999999999994</v>
      </c>
      <c r="H7" s="145">
        <v>2610</v>
      </c>
      <c r="I7" s="145">
        <v>2570</v>
      </c>
      <c r="J7" s="25"/>
    </row>
    <row r="8" spans="1:10" customFormat="1" ht="51" customHeight="1">
      <c r="A8" s="144" t="s">
        <v>585</v>
      </c>
      <c r="B8" s="82" t="s">
        <v>586</v>
      </c>
      <c r="C8" s="145">
        <v>13000</v>
      </c>
      <c r="D8" s="82">
        <v>31.06</v>
      </c>
      <c r="E8" s="145">
        <v>49498.39</v>
      </c>
      <c r="F8" s="145">
        <v>13000</v>
      </c>
      <c r="G8" s="82">
        <v>26.26</v>
      </c>
      <c r="H8" s="145">
        <v>32358.39</v>
      </c>
      <c r="I8" s="145">
        <v>4140</v>
      </c>
      <c r="J8" s="25"/>
    </row>
    <row r="9" spans="1:10" customFormat="1" ht="95.25" customHeight="1">
      <c r="A9" s="144" t="s">
        <v>587</v>
      </c>
      <c r="B9" s="82" t="s">
        <v>588</v>
      </c>
      <c r="C9" s="145">
        <v>2000</v>
      </c>
      <c r="D9" s="82">
        <v>30.86</v>
      </c>
      <c r="E9" s="145">
        <v>10000</v>
      </c>
      <c r="F9" s="145">
        <v>2000</v>
      </c>
      <c r="G9" s="82">
        <v>70</v>
      </c>
      <c r="H9" s="145">
        <v>2160</v>
      </c>
      <c r="I9" s="145">
        <v>840</v>
      </c>
      <c r="J9" s="25" t="s">
        <v>589</v>
      </c>
    </row>
    <row r="10" spans="1:10" customFormat="1" ht="15" thickBot="1">
      <c r="A10" s="146" t="s">
        <v>38</v>
      </c>
      <c r="B10" s="146"/>
      <c r="C10" s="147">
        <f>SUM(C6:C9)</f>
        <v>100000</v>
      </c>
      <c r="D10" s="147"/>
      <c r="E10" s="147">
        <f>SUM(E6:E9)</f>
        <v>180998.39</v>
      </c>
      <c r="F10" s="147">
        <f>SUM(F6:F9)</f>
        <v>100000</v>
      </c>
      <c r="G10" s="147"/>
      <c r="H10" s="147">
        <f>SUM(H6:H9)</f>
        <v>52800.39</v>
      </c>
      <c r="I10" s="147">
        <f>SUM(I6:I9)</f>
        <v>23198</v>
      </c>
      <c r="J10" s="147">
        <f>SUM(J6:J9)</f>
        <v>0</v>
      </c>
    </row>
    <row r="11" spans="1:10" customFormat="1" ht="15" thickBot="1">
      <c r="A11" s="167" t="s">
        <v>119</v>
      </c>
      <c r="B11" s="168"/>
      <c r="C11" s="169">
        <f>SUM(C10)</f>
        <v>100000</v>
      </c>
      <c r="D11" s="169"/>
      <c r="E11" s="169">
        <f>SUM(E10)</f>
        <v>180998.39</v>
      </c>
      <c r="F11" s="169">
        <f>SUM(F10)</f>
        <v>100000</v>
      </c>
      <c r="G11" s="169"/>
      <c r="H11" s="169">
        <f>SUM(H10)</f>
        <v>52800.39</v>
      </c>
      <c r="I11" s="169">
        <f>SUM(I10)</f>
        <v>23198</v>
      </c>
      <c r="J11" s="169">
        <f>SUM(J10)</f>
        <v>0</v>
      </c>
    </row>
    <row r="12" spans="1:10" customFormat="1" ht="28.5" customHeight="1">
      <c r="A12" s="285" t="s">
        <v>590</v>
      </c>
      <c r="B12" s="285"/>
      <c r="C12" s="285"/>
      <c r="D12" s="285"/>
      <c r="E12" s="285"/>
      <c r="F12" s="285"/>
      <c r="G12" s="285"/>
      <c r="H12" s="285"/>
      <c r="I12" s="285"/>
      <c r="J12" s="285"/>
    </row>
    <row r="13" spans="1:10" customFormat="1" ht="150" customHeight="1">
      <c r="A13" s="239" t="s">
        <v>591</v>
      </c>
      <c r="B13" s="79" t="s">
        <v>592</v>
      </c>
      <c r="C13" s="25">
        <v>94200</v>
      </c>
      <c r="D13" s="25">
        <v>80</v>
      </c>
      <c r="E13" s="25">
        <v>117750</v>
      </c>
      <c r="F13" s="25">
        <v>94200</v>
      </c>
      <c r="G13" s="25">
        <v>80</v>
      </c>
      <c r="H13" s="26">
        <v>23550</v>
      </c>
      <c r="I13" s="26">
        <v>0</v>
      </c>
      <c r="J13" s="26"/>
    </row>
    <row r="14" spans="1:10" customFormat="1" ht="96.75" customHeight="1">
      <c r="A14" s="82" t="s">
        <v>593</v>
      </c>
      <c r="B14" s="82" t="s">
        <v>594</v>
      </c>
      <c r="C14" s="25">
        <v>30000</v>
      </c>
      <c r="D14" s="25">
        <v>79.959999999999994</v>
      </c>
      <c r="E14" s="25">
        <v>37520</v>
      </c>
      <c r="F14" s="25">
        <v>30000</v>
      </c>
      <c r="G14" s="25">
        <v>79.959999999999994</v>
      </c>
      <c r="H14" s="26">
        <v>6000</v>
      </c>
      <c r="I14" s="26">
        <v>1520</v>
      </c>
      <c r="J14" s="26"/>
    </row>
    <row r="15" spans="1:10" customFormat="1" ht="90" customHeight="1">
      <c r="A15" s="240" t="s">
        <v>595</v>
      </c>
      <c r="B15" s="241" t="s">
        <v>596</v>
      </c>
      <c r="C15" s="25">
        <v>150000</v>
      </c>
      <c r="D15" s="25">
        <v>70.180000000000007</v>
      </c>
      <c r="E15" s="25">
        <v>218788.83</v>
      </c>
      <c r="F15" s="25">
        <v>150000</v>
      </c>
      <c r="G15" s="25">
        <v>68.56</v>
      </c>
      <c r="H15" s="26">
        <v>55108.83</v>
      </c>
      <c r="I15" s="26">
        <v>13680</v>
      </c>
      <c r="J15" s="148"/>
    </row>
    <row r="16" spans="1:10" customFormat="1" ht="95.25" customHeight="1">
      <c r="A16" s="242" t="s">
        <v>597</v>
      </c>
      <c r="B16" s="11" t="s">
        <v>598</v>
      </c>
      <c r="C16" s="25">
        <v>64000</v>
      </c>
      <c r="D16" s="25">
        <v>16.98</v>
      </c>
      <c r="E16" s="25">
        <v>411567.47</v>
      </c>
      <c r="F16" s="25">
        <v>64000</v>
      </c>
      <c r="G16" s="25">
        <v>15.55</v>
      </c>
      <c r="H16" s="26">
        <v>347567.47</v>
      </c>
      <c r="I16" s="26">
        <v>0</v>
      </c>
      <c r="J16" s="26"/>
    </row>
    <row r="17" spans="1:10" customFormat="1" ht="76.5">
      <c r="A17" s="242" t="s">
        <v>599</v>
      </c>
      <c r="B17" s="11" t="s">
        <v>600</v>
      </c>
      <c r="C17" s="25">
        <v>35500</v>
      </c>
      <c r="D17" s="25">
        <v>79.27</v>
      </c>
      <c r="E17" s="25">
        <v>36164.74</v>
      </c>
      <c r="F17" s="25">
        <v>27966.45</v>
      </c>
      <c r="G17" s="25">
        <v>77.33</v>
      </c>
      <c r="H17" s="26">
        <v>3574.29</v>
      </c>
      <c r="I17" s="26">
        <v>4624</v>
      </c>
      <c r="J17" s="26" t="s">
        <v>601</v>
      </c>
    </row>
    <row r="18" spans="1:10" customFormat="1" ht="51.75" customHeight="1">
      <c r="A18" s="239" t="s">
        <v>126</v>
      </c>
      <c r="B18" s="79" t="s">
        <v>602</v>
      </c>
      <c r="C18" s="25">
        <v>42000</v>
      </c>
      <c r="D18" s="25">
        <v>31.21</v>
      </c>
      <c r="E18" s="25">
        <v>165973.57</v>
      </c>
      <c r="F18" s="25">
        <v>42000</v>
      </c>
      <c r="G18" s="25">
        <v>25.31</v>
      </c>
      <c r="H18" s="26">
        <v>115873.57</v>
      </c>
      <c r="I18" s="26">
        <v>8100</v>
      </c>
      <c r="J18" s="26"/>
    </row>
    <row r="19" spans="1:10" customFormat="1" ht="51">
      <c r="A19" s="239" t="s">
        <v>603</v>
      </c>
      <c r="B19" s="79" t="s">
        <v>604</v>
      </c>
      <c r="C19" s="25">
        <v>40000</v>
      </c>
      <c r="D19" s="25">
        <v>65.91</v>
      </c>
      <c r="E19" s="25">
        <v>35029.82</v>
      </c>
      <c r="F19" s="25">
        <v>22314.01</v>
      </c>
      <c r="G19" s="25">
        <v>63.7</v>
      </c>
      <c r="H19" s="26">
        <v>9615.81</v>
      </c>
      <c r="I19" s="26">
        <v>3100</v>
      </c>
      <c r="J19" s="26" t="s">
        <v>605</v>
      </c>
    </row>
    <row r="20" spans="1:10" customFormat="1" ht="76.5">
      <c r="A20" s="93" t="s">
        <v>606</v>
      </c>
      <c r="B20" s="82" t="s">
        <v>607</v>
      </c>
      <c r="C20" s="25">
        <v>80000</v>
      </c>
      <c r="D20" s="25">
        <v>79.540000000000006</v>
      </c>
      <c r="E20" s="25">
        <v>100580</v>
      </c>
      <c r="F20" s="25">
        <v>80000</v>
      </c>
      <c r="G20" s="25">
        <v>79.540000000000006</v>
      </c>
      <c r="H20" s="26">
        <v>15770</v>
      </c>
      <c r="I20" s="26">
        <v>4810</v>
      </c>
      <c r="J20" s="26"/>
    </row>
    <row r="21" spans="1:10" customFormat="1" ht="53.25" customHeight="1">
      <c r="A21" s="93" t="s">
        <v>608</v>
      </c>
      <c r="B21" s="82" t="s">
        <v>609</v>
      </c>
      <c r="C21" s="25">
        <v>58000</v>
      </c>
      <c r="D21" s="25">
        <v>76.3</v>
      </c>
      <c r="E21" s="25">
        <v>76132.06</v>
      </c>
      <c r="F21" s="25">
        <v>58000</v>
      </c>
      <c r="G21" s="25">
        <v>76.180000000000007</v>
      </c>
      <c r="H21" s="26">
        <v>11331.86</v>
      </c>
      <c r="I21" s="26">
        <v>6800.2</v>
      </c>
      <c r="J21" s="26"/>
    </row>
    <row r="22" spans="1:10" customFormat="1" ht="96.75" customHeight="1">
      <c r="A22" s="93" t="s">
        <v>610</v>
      </c>
      <c r="B22" s="82" t="s">
        <v>611</v>
      </c>
      <c r="C22" s="25">
        <v>70000</v>
      </c>
      <c r="D22" s="25">
        <v>43.24</v>
      </c>
      <c r="E22" s="25">
        <v>163605.76000000001</v>
      </c>
      <c r="F22" s="25">
        <v>70000</v>
      </c>
      <c r="G22" s="25">
        <v>42.79</v>
      </c>
      <c r="H22" s="26">
        <v>93149.759999999995</v>
      </c>
      <c r="I22" s="26">
        <v>456</v>
      </c>
      <c r="J22" s="26"/>
    </row>
    <row r="23" spans="1:10" customFormat="1" ht="78.75" customHeight="1">
      <c r="A23" s="93" t="s">
        <v>612</v>
      </c>
      <c r="B23" s="82" t="s">
        <v>613</v>
      </c>
      <c r="C23" s="25">
        <v>10000</v>
      </c>
      <c r="D23" s="25">
        <v>74.510000000000005</v>
      </c>
      <c r="E23" s="25">
        <v>12739.23</v>
      </c>
      <c r="F23" s="25">
        <v>9250</v>
      </c>
      <c r="G23" s="25">
        <v>72.61</v>
      </c>
      <c r="H23" s="26">
        <v>2224.23</v>
      </c>
      <c r="I23" s="26">
        <v>1265</v>
      </c>
      <c r="J23" s="26" t="s">
        <v>614</v>
      </c>
    </row>
    <row r="24" spans="1:10" customFormat="1" ht="57" customHeight="1">
      <c r="A24" s="93" t="s">
        <v>615</v>
      </c>
      <c r="B24" s="82" t="s">
        <v>616</v>
      </c>
      <c r="C24" s="25">
        <v>12000</v>
      </c>
      <c r="D24" s="25">
        <v>79.81</v>
      </c>
      <c r="E24" s="25">
        <v>15035</v>
      </c>
      <c r="F24" s="25">
        <v>12000</v>
      </c>
      <c r="G24" s="25">
        <v>79.81</v>
      </c>
      <c r="H24" s="26">
        <v>3035</v>
      </c>
      <c r="I24" s="26">
        <v>0</v>
      </c>
      <c r="J24" s="26"/>
    </row>
    <row r="25" spans="1:10" customFormat="1" ht="87.75" customHeight="1">
      <c r="A25" s="93" t="s">
        <v>617</v>
      </c>
      <c r="B25" s="73" t="s">
        <v>618</v>
      </c>
      <c r="C25" s="25">
        <v>15000</v>
      </c>
      <c r="D25" s="25">
        <v>79.930000000000007</v>
      </c>
      <c r="E25" s="25">
        <v>20013.169999999998</v>
      </c>
      <c r="F25" s="25">
        <v>15000</v>
      </c>
      <c r="G25" s="25">
        <v>74.95</v>
      </c>
      <c r="H25" s="26">
        <v>3138.17</v>
      </c>
      <c r="I25" s="26">
        <v>1875</v>
      </c>
      <c r="J25" s="26"/>
    </row>
    <row r="26" spans="1:10" customFormat="1" ht="57" customHeight="1">
      <c r="A26" s="93" t="s">
        <v>619</v>
      </c>
      <c r="B26" s="243" t="s">
        <v>620</v>
      </c>
      <c r="C26" s="25">
        <v>30000</v>
      </c>
      <c r="D26" s="25">
        <v>79.92</v>
      </c>
      <c r="E26" s="25">
        <v>37262.879999999997</v>
      </c>
      <c r="F26" s="25">
        <v>29700</v>
      </c>
      <c r="G26" s="25">
        <v>79.7</v>
      </c>
      <c r="H26" s="26">
        <v>4071.88</v>
      </c>
      <c r="I26" s="26">
        <v>3491</v>
      </c>
      <c r="J26" s="26" t="s">
        <v>621</v>
      </c>
    </row>
    <row r="27" spans="1:10" customFormat="1" ht="34.5" customHeight="1">
      <c r="A27" s="93" t="s">
        <v>622</v>
      </c>
      <c r="B27" s="82" t="s">
        <v>623</v>
      </c>
      <c r="C27" s="25">
        <v>15000</v>
      </c>
      <c r="D27" s="25">
        <v>80</v>
      </c>
      <c r="E27" s="25">
        <v>18749.18</v>
      </c>
      <c r="F27" s="25">
        <v>15000</v>
      </c>
      <c r="G27" s="25">
        <v>80</v>
      </c>
      <c r="H27" s="26">
        <v>1949.18</v>
      </c>
      <c r="I27" s="26">
        <v>1800</v>
      </c>
      <c r="J27" s="26"/>
    </row>
    <row r="28" spans="1:10" customFormat="1" ht="35.25" customHeight="1">
      <c r="A28" s="73" t="s">
        <v>624</v>
      </c>
      <c r="B28" s="82" t="s">
        <v>625</v>
      </c>
      <c r="C28" s="25">
        <v>16000</v>
      </c>
      <c r="D28" s="25">
        <v>79.55</v>
      </c>
      <c r="E28" s="25">
        <v>20114.009999999998</v>
      </c>
      <c r="F28" s="25">
        <v>16000</v>
      </c>
      <c r="G28" s="25">
        <v>79.55</v>
      </c>
      <c r="H28" s="26">
        <v>4114.01</v>
      </c>
      <c r="I28" s="26">
        <v>0</v>
      </c>
      <c r="J28" s="26"/>
    </row>
    <row r="29" spans="1:10" customFormat="1" ht="47.25" customHeight="1">
      <c r="A29" s="73" t="s">
        <v>626</v>
      </c>
      <c r="B29" s="82" t="s">
        <v>627</v>
      </c>
      <c r="C29" s="25">
        <v>20000</v>
      </c>
      <c r="D29" s="25">
        <v>78.430000000000007</v>
      </c>
      <c r="E29" s="25">
        <v>25500</v>
      </c>
      <c r="F29" s="25">
        <v>20000</v>
      </c>
      <c r="G29" s="25">
        <v>78.430000000000007</v>
      </c>
      <c r="H29" s="26">
        <v>5500</v>
      </c>
      <c r="I29" s="26">
        <v>0</v>
      </c>
      <c r="J29" s="26"/>
    </row>
    <row r="30" spans="1:10" customFormat="1" ht="95.25" customHeight="1">
      <c r="A30" s="73" t="s">
        <v>628</v>
      </c>
      <c r="B30" s="82" t="s">
        <v>629</v>
      </c>
      <c r="C30" s="25">
        <v>7000</v>
      </c>
      <c r="D30" s="25">
        <v>42.42</v>
      </c>
      <c r="E30" s="25">
        <v>17100</v>
      </c>
      <c r="F30" s="25">
        <v>7000</v>
      </c>
      <c r="G30" s="25">
        <v>40.94</v>
      </c>
      <c r="H30" s="26">
        <v>9100</v>
      </c>
      <c r="I30" s="26">
        <v>1000</v>
      </c>
      <c r="J30" s="26"/>
    </row>
    <row r="31" spans="1:10" customFormat="1" ht="54.75" customHeight="1">
      <c r="A31" s="93" t="s">
        <v>231</v>
      </c>
      <c r="B31" s="82" t="s">
        <v>630</v>
      </c>
      <c r="C31" s="25">
        <v>8900</v>
      </c>
      <c r="D31" s="25">
        <v>79.900000000000006</v>
      </c>
      <c r="E31" s="25">
        <v>11139.83</v>
      </c>
      <c r="F31" s="25">
        <v>8900</v>
      </c>
      <c r="G31" s="25">
        <v>79.89</v>
      </c>
      <c r="H31" s="26">
        <v>1137.83</v>
      </c>
      <c r="I31" s="26">
        <v>1102</v>
      </c>
      <c r="J31" s="26"/>
    </row>
    <row r="32" spans="1:10" customFormat="1" ht="87.75" customHeight="1">
      <c r="A32" s="93" t="s">
        <v>631</v>
      </c>
      <c r="B32" s="82" t="s">
        <v>632</v>
      </c>
      <c r="C32" s="25">
        <v>35000</v>
      </c>
      <c r="D32" s="25">
        <v>79.349999999999994</v>
      </c>
      <c r="E32" s="25">
        <v>44108</v>
      </c>
      <c r="F32" s="25">
        <v>35000</v>
      </c>
      <c r="G32" s="25">
        <v>79.349999999999994</v>
      </c>
      <c r="H32" s="26">
        <v>4700</v>
      </c>
      <c r="I32" s="26">
        <v>4408</v>
      </c>
      <c r="J32" s="26"/>
    </row>
    <row r="33" spans="1:10" customFormat="1" ht="100.5" customHeight="1">
      <c r="A33" s="73" t="s">
        <v>633</v>
      </c>
      <c r="B33" s="82" t="s">
        <v>634</v>
      </c>
      <c r="C33" s="25">
        <v>10000</v>
      </c>
      <c r="D33" s="25">
        <v>64.94</v>
      </c>
      <c r="E33" s="25">
        <v>15560</v>
      </c>
      <c r="F33" s="25">
        <v>10000</v>
      </c>
      <c r="G33" s="25">
        <v>64.27</v>
      </c>
      <c r="H33" s="26">
        <v>4160</v>
      </c>
      <c r="I33" s="26">
        <v>1400</v>
      </c>
      <c r="J33" s="26"/>
    </row>
    <row r="34" spans="1:10" customFormat="1" ht="73.5" customHeight="1">
      <c r="A34" s="73" t="s">
        <v>633</v>
      </c>
      <c r="B34" s="82" t="s">
        <v>635</v>
      </c>
      <c r="C34" s="25">
        <v>9980</v>
      </c>
      <c r="D34" s="25">
        <v>61.68</v>
      </c>
      <c r="E34" s="25">
        <v>16180</v>
      </c>
      <c r="F34" s="25">
        <v>9980</v>
      </c>
      <c r="G34" s="25">
        <v>61.68</v>
      </c>
      <c r="H34" s="26">
        <v>4800</v>
      </c>
      <c r="I34" s="26">
        <v>1400</v>
      </c>
      <c r="J34" s="26"/>
    </row>
    <row r="35" spans="1:10" customFormat="1" ht="49.5" customHeight="1">
      <c r="A35" s="73" t="s">
        <v>636</v>
      </c>
      <c r="B35" s="82" t="s">
        <v>637</v>
      </c>
      <c r="C35" s="25">
        <v>13000</v>
      </c>
      <c r="D35" s="25">
        <v>78.31</v>
      </c>
      <c r="E35" s="25">
        <v>16622.48</v>
      </c>
      <c r="F35" s="25">
        <v>13000</v>
      </c>
      <c r="G35" s="25">
        <v>78.209999999999994</v>
      </c>
      <c r="H35" s="26">
        <v>2678.08</v>
      </c>
      <c r="I35" s="26">
        <v>944.4</v>
      </c>
      <c r="J35" s="26"/>
    </row>
    <row r="36" spans="1:10" customFormat="1" ht="48" customHeight="1">
      <c r="A36" s="73" t="s">
        <v>626</v>
      </c>
      <c r="B36" s="82" t="s">
        <v>638</v>
      </c>
      <c r="C36" s="25">
        <v>21000</v>
      </c>
      <c r="D36" s="25">
        <v>77.69</v>
      </c>
      <c r="E36" s="25">
        <v>27030</v>
      </c>
      <c r="F36" s="25">
        <v>21000</v>
      </c>
      <c r="G36" s="25">
        <v>77.69</v>
      </c>
      <c r="H36" s="26">
        <v>5280</v>
      </c>
      <c r="I36" s="26">
        <v>750</v>
      </c>
      <c r="J36" s="26"/>
    </row>
    <row r="37" spans="1:10" customFormat="1" ht="56.25" customHeight="1">
      <c r="A37" s="73" t="s">
        <v>639</v>
      </c>
      <c r="B37" s="82" t="s">
        <v>640</v>
      </c>
      <c r="C37" s="25">
        <v>2400</v>
      </c>
      <c r="D37" s="25">
        <v>80</v>
      </c>
      <c r="E37" s="25">
        <v>2976.9</v>
      </c>
      <c r="F37" s="25">
        <v>2376.9</v>
      </c>
      <c r="G37" s="25">
        <v>79.84</v>
      </c>
      <c r="H37" s="26">
        <v>600</v>
      </c>
      <c r="I37" s="26">
        <v>0</v>
      </c>
      <c r="J37" s="26" t="s">
        <v>641</v>
      </c>
    </row>
    <row r="38" spans="1:10" customFormat="1">
      <c r="A38" s="27" t="s">
        <v>38</v>
      </c>
      <c r="B38" s="47"/>
      <c r="C38" s="21">
        <f>SUM(C13:C37)</f>
        <v>888980</v>
      </c>
      <c r="D38" s="21"/>
      <c r="E38" s="21">
        <f t="shared" ref="E38:J38" si="0">SUM(E13:E37)</f>
        <v>1663242.9299999995</v>
      </c>
      <c r="F38" s="21">
        <f t="shared" si="0"/>
        <v>862687.36</v>
      </c>
      <c r="G38" s="21"/>
      <c r="H38" s="21">
        <f t="shared" si="0"/>
        <v>738029.97</v>
      </c>
      <c r="I38" s="21">
        <f t="shared" si="0"/>
        <v>62525.599999999999</v>
      </c>
      <c r="J38" s="21">
        <f t="shared" si="0"/>
        <v>0</v>
      </c>
    </row>
    <row r="39" spans="1:10" customFormat="1" ht="15">
      <c r="A39" s="286" t="s">
        <v>642</v>
      </c>
      <c r="B39" s="287"/>
      <c r="C39" s="287"/>
      <c r="D39" s="287"/>
      <c r="E39" s="287"/>
      <c r="F39" s="287"/>
      <c r="G39" s="287"/>
      <c r="H39" s="287"/>
      <c r="I39" s="287"/>
      <c r="J39" s="288"/>
    </row>
    <row r="40" spans="1:10" customFormat="1" ht="67.5" customHeight="1">
      <c r="A40" s="244" t="s">
        <v>615</v>
      </c>
      <c r="B40" s="245" t="s">
        <v>643</v>
      </c>
      <c r="C40" s="25">
        <v>330000</v>
      </c>
      <c r="D40" s="25">
        <v>80</v>
      </c>
      <c r="E40" s="25">
        <v>424479.58</v>
      </c>
      <c r="F40" s="25">
        <v>330000</v>
      </c>
      <c r="G40" s="25">
        <v>77.739999999999995</v>
      </c>
      <c r="H40" s="26">
        <v>94479.58</v>
      </c>
      <c r="I40" s="26">
        <v>0</v>
      </c>
      <c r="J40" s="26"/>
    </row>
    <row r="41" spans="1:10" customFormat="1" ht="15" thickBot="1">
      <c r="A41" s="27" t="s">
        <v>38</v>
      </c>
      <c r="B41" s="27"/>
      <c r="C41" s="21">
        <f>SUM(C40)</f>
        <v>330000</v>
      </c>
      <c r="D41" s="21"/>
      <c r="E41" s="21">
        <f t="shared" ref="E41:J41" si="1">SUM(E40)</f>
        <v>424479.58</v>
      </c>
      <c r="F41" s="21">
        <f t="shared" si="1"/>
        <v>330000</v>
      </c>
      <c r="G41" s="21"/>
      <c r="H41" s="21">
        <f t="shared" si="1"/>
        <v>94479.58</v>
      </c>
      <c r="I41" s="21">
        <f t="shared" si="1"/>
        <v>0</v>
      </c>
      <c r="J41" s="21">
        <f t="shared" si="1"/>
        <v>0</v>
      </c>
    </row>
    <row r="42" spans="1:10" customFormat="1" ht="15" thickBot="1">
      <c r="A42" s="30" t="s">
        <v>119</v>
      </c>
      <c r="B42" s="31"/>
      <c r="C42" s="33">
        <f>SUM(C38+C41)</f>
        <v>1218980</v>
      </c>
      <c r="D42" s="33"/>
      <c r="E42" s="33">
        <f t="shared" ref="E42:J42" si="2">SUM(E38+E41)</f>
        <v>2087722.5099999995</v>
      </c>
      <c r="F42" s="33">
        <f t="shared" si="2"/>
        <v>1192687.3599999999</v>
      </c>
      <c r="G42" s="33"/>
      <c r="H42" s="33">
        <f t="shared" si="2"/>
        <v>832509.54999999993</v>
      </c>
      <c r="I42" s="33">
        <f t="shared" si="2"/>
        <v>62525.599999999999</v>
      </c>
      <c r="J42" s="33">
        <f t="shared" si="2"/>
        <v>0</v>
      </c>
    </row>
    <row r="43" spans="1:10" ht="28.5" customHeight="1">
      <c r="A43" s="284" t="s">
        <v>644</v>
      </c>
      <c r="B43" s="284"/>
      <c r="C43" s="284"/>
      <c r="D43" s="284"/>
      <c r="E43" s="284"/>
      <c r="F43" s="284"/>
      <c r="G43" s="284"/>
      <c r="H43" s="284"/>
      <c r="I43" s="284"/>
      <c r="J43" s="284"/>
    </row>
    <row r="44" spans="1:10" ht="75" customHeight="1">
      <c r="A44" s="149" t="s">
        <v>645</v>
      </c>
      <c r="B44" s="82" t="s">
        <v>646</v>
      </c>
      <c r="C44" s="145">
        <v>3350</v>
      </c>
      <c r="D44" s="82">
        <v>69.72</v>
      </c>
      <c r="E44" s="145">
        <v>4760</v>
      </c>
      <c r="F44" s="145">
        <v>3305</v>
      </c>
      <c r="G44" s="82">
        <v>69.430000000000007</v>
      </c>
      <c r="H44" s="145">
        <v>1455</v>
      </c>
      <c r="I44" s="82">
        <v>0</v>
      </c>
      <c r="J44" s="25">
        <v>45</v>
      </c>
    </row>
    <row r="45" spans="1:10" ht="25.5">
      <c r="A45" s="73" t="s">
        <v>647</v>
      </c>
      <c r="B45" s="82" t="s">
        <v>648</v>
      </c>
      <c r="C45" s="145">
        <v>4420</v>
      </c>
      <c r="D45" s="82">
        <v>68.849999999999994</v>
      </c>
      <c r="E45" s="145">
        <v>6440.81</v>
      </c>
      <c r="F45" s="145">
        <v>4420</v>
      </c>
      <c r="G45" s="82">
        <v>68.62</v>
      </c>
      <c r="H45" s="145">
        <v>2020.81</v>
      </c>
      <c r="I45" s="82">
        <v>0</v>
      </c>
      <c r="J45" s="25"/>
    </row>
    <row r="46" spans="1:10" ht="51">
      <c r="A46" s="73" t="s">
        <v>229</v>
      </c>
      <c r="B46" s="82" t="s">
        <v>649</v>
      </c>
      <c r="C46" s="145">
        <v>9620</v>
      </c>
      <c r="D46" s="82">
        <v>69</v>
      </c>
      <c r="E46" s="145">
        <v>13942</v>
      </c>
      <c r="F46" s="145">
        <v>9620</v>
      </c>
      <c r="G46" s="82">
        <v>69</v>
      </c>
      <c r="H46" s="145">
        <v>2250</v>
      </c>
      <c r="I46" s="145">
        <v>2072</v>
      </c>
      <c r="J46" s="25"/>
    </row>
    <row r="47" spans="1:10" ht="38.25">
      <c r="A47" s="73" t="s">
        <v>121</v>
      </c>
      <c r="B47" s="82" t="s">
        <v>650</v>
      </c>
      <c r="C47" s="145">
        <v>7610</v>
      </c>
      <c r="D47" s="82">
        <v>69.47</v>
      </c>
      <c r="E47" s="82" t="s">
        <v>651</v>
      </c>
      <c r="F47" s="145">
        <v>7610</v>
      </c>
      <c r="G47" s="82">
        <v>69.47</v>
      </c>
      <c r="H47" s="82" t="s">
        <v>652</v>
      </c>
      <c r="I47" s="82">
        <v>0</v>
      </c>
      <c r="J47" s="25"/>
    </row>
    <row r="48" spans="1:10" ht="15" thickBot="1">
      <c r="A48" s="150" t="s">
        <v>38</v>
      </c>
      <c r="B48" s="150"/>
      <c r="C48" s="151">
        <f>SUM(C44:C47)</f>
        <v>25000</v>
      </c>
      <c r="D48" s="151"/>
      <c r="E48" s="151">
        <f>SUM(E44:E47)</f>
        <v>25142.81</v>
      </c>
      <c r="F48" s="151">
        <f>SUM(F44:F47)</f>
        <v>24955</v>
      </c>
      <c r="G48" s="151"/>
      <c r="H48" s="151">
        <f>SUM(H44:H47)</f>
        <v>5725.8099999999995</v>
      </c>
      <c r="I48" s="151">
        <f>SUM(I44:I47)</f>
        <v>2072</v>
      </c>
      <c r="J48" s="151">
        <f>SUM(J44:J47)</f>
        <v>45</v>
      </c>
    </row>
    <row r="49" spans="1:10" ht="15" thickBot="1">
      <c r="A49" s="167" t="s">
        <v>119</v>
      </c>
      <c r="B49" s="168"/>
      <c r="C49" s="169">
        <f>SUM(C48)</f>
        <v>25000</v>
      </c>
      <c r="D49" s="169"/>
      <c r="E49" s="169">
        <f>SUM(E48)</f>
        <v>25142.81</v>
      </c>
      <c r="F49" s="169">
        <f>SUM(F48)</f>
        <v>24955</v>
      </c>
      <c r="G49" s="169"/>
      <c r="H49" s="169">
        <f>SUM(H48)</f>
        <v>5725.8099999999995</v>
      </c>
      <c r="I49" s="169">
        <f>SUM(I48)</f>
        <v>2072</v>
      </c>
      <c r="J49" s="169">
        <f>SUM(J48)</f>
        <v>45</v>
      </c>
    </row>
    <row r="50" spans="1:10" ht="33" customHeight="1">
      <c r="A50" s="289" t="s">
        <v>653</v>
      </c>
      <c r="B50" s="289"/>
      <c r="C50" s="289"/>
      <c r="D50" s="289"/>
      <c r="E50" s="289"/>
      <c r="F50" s="289"/>
      <c r="G50" s="289"/>
      <c r="H50" s="289"/>
      <c r="I50" s="289"/>
      <c r="J50" s="289"/>
    </row>
    <row r="51" spans="1:10" ht="60.75" customHeight="1">
      <c r="A51" s="73" t="s">
        <v>654</v>
      </c>
      <c r="B51" s="74" t="s">
        <v>655</v>
      </c>
      <c r="C51" s="75">
        <v>9940</v>
      </c>
      <c r="D51" s="75">
        <v>75.12</v>
      </c>
      <c r="E51" s="75">
        <v>13232</v>
      </c>
      <c r="F51" s="75">
        <v>9940</v>
      </c>
      <c r="G51" s="75">
        <v>75.12</v>
      </c>
      <c r="H51" s="75">
        <v>2000</v>
      </c>
      <c r="I51" s="75">
        <v>1292</v>
      </c>
      <c r="J51" s="25"/>
    </row>
    <row r="52" spans="1:10" ht="44.25" customHeight="1">
      <c r="A52" s="73" t="s">
        <v>207</v>
      </c>
      <c r="B52" s="74" t="s">
        <v>656</v>
      </c>
      <c r="C52" s="75">
        <v>52500</v>
      </c>
      <c r="D52" s="75">
        <v>80</v>
      </c>
      <c r="E52" s="75">
        <v>65735.94</v>
      </c>
      <c r="F52" s="75">
        <v>52500</v>
      </c>
      <c r="G52" s="75">
        <v>79.86</v>
      </c>
      <c r="H52" s="75">
        <v>13235.94</v>
      </c>
      <c r="I52" s="75">
        <v>0</v>
      </c>
      <c r="J52" s="25"/>
    </row>
    <row r="53" spans="1:10" ht="76.5" customHeight="1">
      <c r="A53" s="73" t="s">
        <v>657</v>
      </c>
      <c r="B53" s="74" t="s">
        <v>658</v>
      </c>
      <c r="C53" s="75">
        <v>26000</v>
      </c>
      <c r="D53" s="75">
        <v>57.27</v>
      </c>
      <c r="E53" s="75">
        <v>47010.63</v>
      </c>
      <c r="F53" s="75">
        <v>26000</v>
      </c>
      <c r="G53" s="75">
        <v>55.31</v>
      </c>
      <c r="H53" s="75">
        <v>16510.63</v>
      </c>
      <c r="I53" s="75">
        <v>4500</v>
      </c>
      <c r="J53" s="25"/>
    </row>
    <row r="54" spans="1:10" ht="86.25" customHeight="1">
      <c r="A54" s="73" t="s">
        <v>659</v>
      </c>
      <c r="B54" s="74" t="s">
        <v>660</v>
      </c>
      <c r="C54" s="152">
        <v>19000</v>
      </c>
      <c r="D54" s="152">
        <v>79.41</v>
      </c>
      <c r="E54" s="152">
        <v>27126.87</v>
      </c>
      <c r="F54" s="152">
        <v>19000</v>
      </c>
      <c r="G54" s="152">
        <v>70.040000000000006</v>
      </c>
      <c r="H54" s="152">
        <v>8126.87</v>
      </c>
      <c r="I54" s="152">
        <v>0</v>
      </c>
      <c r="J54" s="25"/>
    </row>
    <row r="55" spans="1:10" ht="107.25" customHeight="1">
      <c r="A55" s="73" t="s">
        <v>661</v>
      </c>
      <c r="B55" s="74" t="s">
        <v>662</v>
      </c>
      <c r="C55" s="75">
        <v>25498</v>
      </c>
      <c r="D55" s="75">
        <v>79.650000000000006</v>
      </c>
      <c r="E55" s="75">
        <v>27019.360000000001</v>
      </c>
      <c r="F55" s="75">
        <v>21418.32</v>
      </c>
      <c r="G55" s="75">
        <v>79.27</v>
      </c>
      <c r="H55" s="75">
        <v>2917.04</v>
      </c>
      <c r="I55" s="75">
        <v>2684</v>
      </c>
      <c r="J55" s="25">
        <v>4079.68</v>
      </c>
    </row>
    <row r="56" spans="1:10" ht="86.25" customHeight="1">
      <c r="A56" s="73" t="s">
        <v>781</v>
      </c>
      <c r="B56" s="74" t="s">
        <v>663</v>
      </c>
      <c r="C56" s="75">
        <v>15600</v>
      </c>
      <c r="D56" s="75">
        <v>79.92</v>
      </c>
      <c r="E56" s="75">
        <v>19520</v>
      </c>
      <c r="F56" s="75">
        <v>15600</v>
      </c>
      <c r="G56" s="75">
        <v>79.92</v>
      </c>
      <c r="H56" s="75">
        <v>2880</v>
      </c>
      <c r="I56" s="75">
        <v>1040</v>
      </c>
      <c r="J56" s="25"/>
    </row>
    <row r="57" spans="1:10" ht="96.75" customHeight="1">
      <c r="A57" s="73" t="s">
        <v>664</v>
      </c>
      <c r="B57" s="74" t="s">
        <v>665</v>
      </c>
      <c r="C57" s="75">
        <v>6000</v>
      </c>
      <c r="D57" s="75">
        <v>69.28</v>
      </c>
      <c r="E57" s="75">
        <v>8731.42</v>
      </c>
      <c r="F57" s="75">
        <v>6000</v>
      </c>
      <c r="G57" s="75">
        <v>68.72</v>
      </c>
      <c r="H57" s="75">
        <v>1931.42</v>
      </c>
      <c r="I57" s="75">
        <v>800</v>
      </c>
      <c r="J57" s="25"/>
    </row>
    <row r="58" spans="1:10" ht="54.75" customHeight="1">
      <c r="A58" s="73" t="s">
        <v>666</v>
      </c>
      <c r="B58" s="74" t="s">
        <v>667</v>
      </c>
      <c r="C58" s="75">
        <v>13500</v>
      </c>
      <c r="D58" s="75">
        <v>69.95</v>
      </c>
      <c r="E58" s="75">
        <v>19408</v>
      </c>
      <c r="F58" s="75">
        <v>13500</v>
      </c>
      <c r="G58" s="75">
        <v>69.56</v>
      </c>
      <c r="H58" s="75">
        <v>4128</v>
      </c>
      <c r="I58" s="75">
        <v>1780</v>
      </c>
      <c r="J58" s="25"/>
    </row>
    <row r="59" spans="1:10" ht="46.5" customHeight="1">
      <c r="A59" s="73" t="s">
        <v>668</v>
      </c>
      <c r="B59" s="74" t="s">
        <v>669</v>
      </c>
      <c r="C59" s="75">
        <v>9500</v>
      </c>
      <c r="D59" s="75">
        <v>79.63</v>
      </c>
      <c r="E59" s="75">
        <v>11961.21</v>
      </c>
      <c r="F59" s="75">
        <v>9500</v>
      </c>
      <c r="G59" s="75">
        <v>79.42</v>
      </c>
      <c r="H59" s="75">
        <v>1281.21</v>
      </c>
      <c r="I59" s="75">
        <v>1180</v>
      </c>
      <c r="J59" s="25"/>
    </row>
    <row r="60" spans="1:10" ht="44.25" customHeight="1">
      <c r="A60" s="73" t="s">
        <v>121</v>
      </c>
      <c r="B60" s="74" t="s">
        <v>670</v>
      </c>
      <c r="C60" s="75">
        <v>17500</v>
      </c>
      <c r="D60" s="75">
        <v>79.13</v>
      </c>
      <c r="E60" s="75">
        <v>22115</v>
      </c>
      <c r="F60" s="75">
        <v>17500</v>
      </c>
      <c r="G60" s="75">
        <v>79.13</v>
      </c>
      <c r="H60" s="75">
        <v>2405</v>
      </c>
      <c r="I60" s="75">
        <v>2210</v>
      </c>
      <c r="J60" s="25"/>
    </row>
    <row r="61" spans="1:10" ht="60" customHeight="1">
      <c r="A61" s="73" t="s">
        <v>645</v>
      </c>
      <c r="B61" s="74" t="s">
        <v>671</v>
      </c>
      <c r="C61" s="75">
        <v>28950</v>
      </c>
      <c r="D61" s="75">
        <v>79.42</v>
      </c>
      <c r="E61" s="75">
        <v>36450</v>
      </c>
      <c r="F61" s="75">
        <v>28950</v>
      </c>
      <c r="G61" s="75">
        <v>79.42</v>
      </c>
      <c r="H61" s="75">
        <v>7500</v>
      </c>
      <c r="I61" s="75">
        <v>0</v>
      </c>
      <c r="J61" s="25"/>
    </row>
    <row r="62" spans="1:10" ht="67.5" customHeight="1">
      <c r="A62" s="73" t="s">
        <v>672</v>
      </c>
      <c r="B62" s="74" t="s">
        <v>673</v>
      </c>
      <c r="C62" s="75">
        <v>50000</v>
      </c>
      <c r="D62" s="75">
        <v>39.950000000000003</v>
      </c>
      <c r="E62" s="75">
        <v>132878.07</v>
      </c>
      <c r="F62" s="75">
        <v>50000</v>
      </c>
      <c r="G62" s="75">
        <v>37.630000000000003</v>
      </c>
      <c r="H62" s="75">
        <v>82878.070000000007</v>
      </c>
      <c r="I62" s="75">
        <v>0</v>
      </c>
      <c r="J62" s="25"/>
    </row>
    <row r="63" spans="1:10" ht="111.75" customHeight="1">
      <c r="A63" s="73" t="s">
        <v>782</v>
      </c>
      <c r="B63" s="74" t="s">
        <v>674</v>
      </c>
      <c r="C63" s="75">
        <v>10000</v>
      </c>
      <c r="D63" s="75">
        <v>63.84</v>
      </c>
      <c r="E63" s="75">
        <v>15665</v>
      </c>
      <c r="F63" s="75">
        <v>10000</v>
      </c>
      <c r="G63" s="75">
        <v>63.84</v>
      </c>
      <c r="H63" s="75">
        <v>5665</v>
      </c>
      <c r="I63" s="75">
        <v>0</v>
      </c>
      <c r="J63" s="25"/>
    </row>
    <row r="64" spans="1:10" ht="38.25">
      <c r="A64" s="73" t="s">
        <v>675</v>
      </c>
      <c r="B64" s="74" t="s">
        <v>676</v>
      </c>
      <c r="C64" s="75">
        <v>26830</v>
      </c>
      <c r="D64" s="75">
        <v>79.44</v>
      </c>
      <c r="E64" s="75">
        <v>33796.629999999997</v>
      </c>
      <c r="F64" s="75">
        <v>26830</v>
      </c>
      <c r="G64" s="75">
        <v>79.39</v>
      </c>
      <c r="H64" s="75">
        <v>3652.88</v>
      </c>
      <c r="I64" s="75">
        <v>3313.75</v>
      </c>
      <c r="J64" s="25"/>
    </row>
    <row r="65" spans="1:10" ht="38.25">
      <c r="A65" s="73" t="s">
        <v>675</v>
      </c>
      <c r="B65" s="74" t="s">
        <v>677</v>
      </c>
      <c r="C65" s="75">
        <v>44180</v>
      </c>
      <c r="D65" s="75">
        <v>74.52</v>
      </c>
      <c r="E65" s="75">
        <v>58780.53</v>
      </c>
      <c r="F65" s="75">
        <v>43672.53</v>
      </c>
      <c r="G65" s="75">
        <v>74.3</v>
      </c>
      <c r="H65" s="75">
        <v>14500</v>
      </c>
      <c r="I65" s="75">
        <v>608</v>
      </c>
      <c r="J65" s="25">
        <v>507.47</v>
      </c>
    </row>
    <row r="66" spans="1:10" ht="76.5">
      <c r="A66" s="73" t="s">
        <v>678</v>
      </c>
      <c r="B66" s="74" t="s">
        <v>679</v>
      </c>
      <c r="C66" s="75">
        <v>100000</v>
      </c>
      <c r="D66" s="75">
        <v>72.67</v>
      </c>
      <c r="E66" s="75">
        <v>138821.59</v>
      </c>
      <c r="F66" s="75">
        <v>100000</v>
      </c>
      <c r="G66" s="75">
        <v>72.03</v>
      </c>
      <c r="H66" s="75">
        <v>25521.59</v>
      </c>
      <c r="I66" s="75">
        <v>13300</v>
      </c>
      <c r="J66" s="25"/>
    </row>
    <row r="67" spans="1:10" ht="76.5">
      <c r="A67" s="73" t="s">
        <v>678</v>
      </c>
      <c r="B67" s="74" t="s">
        <v>680</v>
      </c>
      <c r="C67" s="75">
        <v>40000</v>
      </c>
      <c r="D67" s="75">
        <v>79.45</v>
      </c>
      <c r="E67" s="75">
        <v>50362.53</v>
      </c>
      <c r="F67" s="75">
        <v>40000</v>
      </c>
      <c r="G67" s="75">
        <v>79.42</v>
      </c>
      <c r="H67" s="75">
        <v>6714.53</v>
      </c>
      <c r="I67" s="75">
        <v>3648</v>
      </c>
      <c r="J67" s="25"/>
    </row>
    <row r="68" spans="1:10" ht="51.75" customHeight="1">
      <c r="A68" s="73" t="s">
        <v>681</v>
      </c>
      <c r="B68" s="74" t="s">
        <v>682</v>
      </c>
      <c r="C68" s="75">
        <v>5000</v>
      </c>
      <c r="D68" s="75">
        <v>69.23</v>
      </c>
      <c r="E68" s="75">
        <v>7226.1</v>
      </c>
      <c r="F68" s="75">
        <v>5000</v>
      </c>
      <c r="G68" s="75">
        <v>69.19</v>
      </c>
      <c r="H68" s="75">
        <v>1561.1</v>
      </c>
      <c r="I68" s="75">
        <v>665</v>
      </c>
      <c r="J68" s="25"/>
    </row>
    <row r="69" spans="1:10" ht="45.75" customHeight="1">
      <c r="A69" s="73" t="s">
        <v>683</v>
      </c>
      <c r="B69" s="74" t="s">
        <v>684</v>
      </c>
      <c r="C69" s="75">
        <v>23000</v>
      </c>
      <c r="D69" s="75">
        <v>79.94</v>
      </c>
      <c r="E69" s="75">
        <v>28770</v>
      </c>
      <c r="F69" s="75">
        <v>23000</v>
      </c>
      <c r="G69" s="75">
        <v>79.94</v>
      </c>
      <c r="H69" s="75">
        <v>2900</v>
      </c>
      <c r="I69" s="75">
        <v>2870</v>
      </c>
      <c r="J69" s="25"/>
    </row>
    <row r="70" spans="1:10" ht="67.5" customHeight="1">
      <c r="A70" s="73" t="s">
        <v>647</v>
      </c>
      <c r="B70" s="74" t="s">
        <v>685</v>
      </c>
      <c r="C70" s="75">
        <v>14900</v>
      </c>
      <c r="D70" s="75">
        <v>78.92</v>
      </c>
      <c r="E70" s="75">
        <v>18888.830000000002</v>
      </c>
      <c r="F70" s="75">
        <v>14900</v>
      </c>
      <c r="G70" s="75">
        <v>78.88</v>
      </c>
      <c r="H70" s="75">
        <v>3608.83</v>
      </c>
      <c r="I70" s="75">
        <v>380</v>
      </c>
      <c r="J70" s="25"/>
    </row>
    <row r="71" spans="1:10" ht="147" customHeight="1">
      <c r="A71" s="73" t="s">
        <v>780</v>
      </c>
      <c r="B71" s="74" t="s">
        <v>686</v>
      </c>
      <c r="C71" s="75">
        <v>11499.6</v>
      </c>
      <c r="D71" s="75">
        <v>78.349999999999994</v>
      </c>
      <c r="E71" s="75">
        <v>14687.06</v>
      </c>
      <c r="F71" s="75">
        <v>11499.6</v>
      </c>
      <c r="G71" s="75">
        <v>78.3</v>
      </c>
      <c r="H71" s="75">
        <v>1724.46</v>
      </c>
      <c r="I71" s="75">
        <v>1463</v>
      </c>
      <c r="J71" s="25"/>
    </row>
    <row r="72" spans="1:10" ht="131.25" customHeight="1">
      <c r="A72" s="73" t="s">
        <v>780</v>
      </c>
      <c r="B72" s="74" t="s">
        <v>687</v>
      </c>
      <c r="C72" s="75">
        <v>13492.8</v>
      </c>
      <c r="D72" s="75">
        <v>79.959999999999994</v>
      </c>
      <c r="E72" s="75">
        <v>16887.810000000001</v>
      </c>
      <c r="F72" s="75">
        <v>13492.8</v>
      </c>
      <c r="G72" s="75">
        <v>79.900000000000006</v>
      </c>
      <c r="H72" s="75">
        <v>1723.01</v>
      </c>
      <c r="I72" s="75">
        <v>1672</v>
      </c>
      <c r="J72" s="25"/>
    </row>
    <row r="73" spans="1:10" ht="75" customHeight="1">
      <c r="A73" s="73" t="s">
        <v>688</v>
      </c>
      <c r="B73" s="74" t="s">
        <v>689</v>
      </c>
      <c r="C73" s="75">
        <v>31000</v>
      </c>
      <c r="D73" s="75">
        <v>64.47</v>
      </c>
      <c r="E73" s="75">
        <v>43844.67</v>
      </c>
      <c r="F73" s="75">
        <v>28705.13</v>
      </c>
      <c r="G73" s="75">
        <v>46.99</v>
      </c>
      <c r="H73" s="75">
        <v>13488.34</v>
      </c>
      <c r="I73" s="75">
        <v>1651.2</v>
      </c>
      <c r="J73" s="25">
        <v>2294.87</v>
      </c>
    </row>
    <row r="74" spans="1:10" ht="84.75" customHeight="1">
      <c r="A74" s="73" t="s">
        <v>688</v>
      </c>
      <c r="B74" s="74" t="s">
        <v>690</v>
      </c>
      <c r="C74" s="75">
        <v>13500</v>
      </c>
      <c r="D74" s="75">
        <v>79.849999999999994</v>
      </c>
      <c r="E74" s="75">
        <v>17072.86</v>
      </c>
      <c r="F74" s="75">
        <v>13500</v>
      </c>
      <c r="G74" s="75">
        <v>79.069999999999993</v>
      </c>
      <c r="H74" s="75">
        <v>1548.6</v>
      </c>
      <c r="I74" s="75">
        <v>2024.26</v>
      </c>
      <c r="J74" s="25"/>
    </row>
    <row r="75" spans="1:10" ht="93.75" customHeight="1">
      <c r="A75" s="73" t="s">
        <v>688</v>
      </c>
      <c r="B75" s="74" t="s">
        <v>691</v>
      </c>
      <c r="C75" s="75">
        <v>7600</v>
      </c>
      <c r="D75" s="75">
        <v>79.150000000000006</v>
      </c>
      <c r="E75" s="75">
        <v>9602.1</v>
      </c>
      <c r="F75" s="75">
        <v>7600</v>
      </c>
      <c r="G75" s="75">
        <v>79.150000000000006</v>
      </c>
      <c r="H75" s="75">
        <v>1200</v>
      </c>
      <c r="I75" s="75">
        <v>802.1</v>
      </c>
      <c r="J75" s="25"/>
    </row>
    <row r="76" spans="1:10" ht="75.75" customHeight="1">
      <c r="A76" s="73" t="s">
        <v>179</v>
      </c>
      <c r="B76" s="74" t="s">
        <v>692</v>
      </c>
      <c r="C76" s="75">
        <v>39499</v>
      </c>
      <c r="D76" s="75">
        <v>80</v>
      </c>
      <c r="E76" s="75">
        <v>49374</v>
      </c>
      <c r="F76" s="75">
        <v>39499</v>
      </c>
      <c r="G76" s="75">
        <v>80</v>
      </c>
      <c r="H76" s="75">
        <v>6455</v>
      </c>
      <c r="I76" s="75">
        <v>3420</v>
      </c>
      <c r="J76" s="25"/>
    </row>
    <row r="77" spans="1:10" ht="51.75" customHeight="1">
      <c r="A77" s="73" t="s">
        <v>693</v>
      </c>
      <c r="B77" s="74" t="s">
        <v>694</v>
      </c>
      <c r="C77" s="75">
        <v>14492</v>
      </c>
      <c r="D77" s="75">
        <v>80</v>
      </c>
      <c r="E77" s="75">
        <v>5806</v>
      </c>
      <c r="F77" s="75">
        <v>4644.8</v>
      </c>
      <c r="G77" s="75">
        <v>80</v>
      </c>
      <c r="H77" s="75">
        <v>1161.2</v>
      </c>
      <c r="I77" s="75">
        <v>0</v>
      </c>
      <c r="J77" s="25">
        <v>2605.1999999999998</v>
      </c>
    </row>
    <row r="78" spans="1:10" ht="63.75" customHeight="1">
      <c r="A78" s="73" t="s">
        <v>229</v>
      </c>
      <c r="B78" s="74" t="s">
        <v>695</v>
      </c>
      <c r="C78" s="75">
        <v>42500</v>
      </c>
      <c r="D78" s="75">
        <v>79.959999999999994</v>
      </c>
      <c r="E78" s="75">
        <v>53150</v>
      </c>
      <c r="F78" s="75">
        <v>42500</v>
      </c>
      <c r="G78" s="75">
        <v>79.959999999999994</v>
      </c>
      <c r="H78" s="75">
        <v>5350</v>
      </c>
      <c r="I78" s="75">
        <v>5300</v>
      </c>
      <c r="J78" s="25"/>
    </row>
    <row r="79" spans="1:10">
      <c r="A79" s="27" t="s">
        <v>38</v>
      </c>
      <c r="B79" s="27"/>
      <c r="C79" s="21">
        <f>SUM(C51:C78)</f>
        <v>711481.4</v>
      </c>
      <c r="D79" s="21"/>
      <c r="E79" s="21">
        <f>SUM(E51:E78)</f>
        <v>993924.21000000008</v>
      </c>
      <c r="F79" s="21">
        <f>SUM(F51:F78)</f>
        <v>694752.18</v>
      </c>
      <c r="G79" s="21"/>
      <c r="H79" s="21">
        <f>SUM(H51:H78)</f>
        <v>242568.72</v>
      </c>
      <c r="I79" s="21">
        <f>SUM(I51:I78)</f>
        <v>56603.31</v>
      </c>
      <c r="J79" s="21">
        <f>SUM(J51:J78)</f>
        <v>9487.2199999999993</v>
      </c>
    </row>
    <row r="80" spans="1:10" ht="15" thickBot="1">
      <c r="A80" s="170" t="s">
        <v>119</v>
      </c>
      <c r="B80" s="171"/>
      <c r="C80" s="172">
        <f>SUM(C79)</f>
        <v>711481.4</v>
      </c>
      <c r="D80" s="172"/>
      <c r="E80" s="172">
        <f>SUM(E79)</f>
        <v>993924.21000000008</v>
      </c>
      <c r="F80" s="172">
        <f>SUM(F79)</f>
        <v>694752.18</v>
      </c>
      <c r="G80" s="172"/>
      <c r="H80" s="172">
        <f>SUM(H79)</f>
        <v>242568.72</v>
      </c>
      <c r="I80" s="172">
        <f>SUM(I79)</f>
        <v>56603.31</v>
      </c>
      <c r="J80" s="173">
        <f>SUM(J79)</f>
        <v>9487.2199999999993</v>
      </c>
    </row>
    <row r="81" spans="1:10" ht="32.25" customHeight="1">
      <c r="A81" s="285" t="s">
        <v>696</v>
      </c>
      <c r="B81" s="285"/>
      <c r="C81" s="285"/>
      <c r="D81" s="285"/>
      <c r="E81" s="285"/>
      <c r="F81" s="285"/>
      <c r="G81" s="285"/>
      <c r="H81" s="285"/>
      <c r="I81" s="285"/>
      <c r="J81" s="285"/>
    </row>
    <row r="82" spans="1:10" ht="63.75" customHeight="1">
      <c r="A82" s="73" t="s">
        <v>697</v>
      </c>
      <c r="B82" s="74" t="s">
        <v>698</v>
      </c>
      <c r="C82" s="25">
        <v>7000</v>
      </c>
      <c r="D82" s="25">
        <v>79.099999999999994</v>
      </c>
      <c r="E82" s="25">
        <v>8850</v>
      </c>
      <c r="F82" s="25">
        <v>7000</v>
      </c>
      <c r="G82" s="25">
        <v>79.099999999999994</v>
      </c>
      <c r="H82" s="25">
        <v>1850</v>
      </c>
      <c r="I82" s="25">
        <v>0</v>
      </c>
      <c r="J82" s="25"/>
    </row>
    <row r="83" spans="1:10" ht="67.5" customHeight="1">
      <c r="A83" s="73" t="s">
        <v>697</v>
      </c>
      <c r="B83" s="74" t="s">
        <v>699</v>
      </c>
      <c r="C83" s="25">
        <v>65000</v>
      </c>
      <c r="D83" s="25">
        <v>79.7</v>
      </c>
      <c r="E83" s="25">
        <v>81570</v>
      </c>
      <c r="F83" s="25">
        <v>65000</v>
      </c>
      <c r="G83" s="25">
        <v>79.7</v>
      </c>
      <c r="H83" s="25">
        <v>16570</v>
      </c>
      <c r="I83" s="25">
        <v>0</v>
      </c>
      <c r="J83" s="25"/>
    </row>
    <row r="84" spans="1:10" ht="78.75" customHeight="1">
      <c r="A84" s="73" t="s">
        <v>700</v>
      </c>
      <c r="B84" s="74" t="s">
        <v>701</v>
      </c>
      <c r="C84" s="25">
        <v>40000</v>
      </c>
      <c r="D84" s="25">
        <v>57.3</v>
      </c>
      <c r="E84" s="25">
        <v>69748</v>
      </c>
      <c r="F84" s="25">
        <v>40000</v>
      </c>
      <c r="G84" s="25">
        <v>57.3</v>
      </c>
      <c r="H84" s="25">
        <v>29748</v>
      </c>
      <c r="I84" s="25">
        <v>0</v>
      </c>
      <c r="J84" s="25"/>
    </row>
    <row r="85" spans="1:10" ht="89.25">
      <c r="A85" s="73" t="s">
        <v>702</v>
      </c>
      <c r="B85" s="74" t="s">
        <v>703</v>
      </c>
      <c r="C85" s="25">
        <v>50000</v>
      </c>
      <c r="D85" s="25">
        <v>50.7</v>
      </c>
      <c r="E85" s="25">
        <v>59181</v>
      </c>
      <c r="F85" s="25">
        <v>30000</v>
      </c>
      <c r="G85" s="25">
        <v>50.7</v>
      </c>
      <c r="H85" s="25">
        <v>29181</v>
      </c>
      <c r="I85" s="25">
        <v>0</v>
      </c>
      <c r="J85" s="25" t="s">
        <v>704</v>
      </c>
    </row>
    <row r="86" spans="1:10" ht="89.25">
      <c r="A86" s="73" t="s">
        <v>705</v>
      </c>
      <c r="B86" s="74" t="s">
        <v>706</v>
      </c>
      <c r="C86" s="25">
        <v>30000</v>
      </c>
      <c r="D86" s="25">
        <v>77.8</v>
      </c>
      <c r="E86" s="25">
        <v>38572</v>
      </c>
      <c r="F86" s="25">
        <v>30000</v>
      </c>
      <c r="G86" s="25">
        <v>77.8</v>
      </c>
      <c r="H86" s="25">
        <v>5358</v>
      </c>
      <c r="I86" s="25">
        <v>3214</v>
      </c>
      <c r="J86" s="25"/>
    </row>
    <row r="87" spans="1:10" ht="104.25" customHeight="1">
      <c r="A87" s="73" t="s">
        <v>705</v>
      </c>
      <c r="B87" s="74" t="s">
        <v>707</v>
      </c>
      <c r="C87" s="25">
        <v>64000</v>
      </c>
      <c r="D87" s="25">
        <v>70.8</v>
      </c>
      <c r="E87" s="25">
        <v>90338</v>
      </c>
      <c r="F87" s="25">
        <v>64000</v>
      </c>
      <c r="G87" s="25">
        <v>70.8</v>
      </c>
      <c r="H87" s="25">
        <v>24918</v>
      </c>
      <c r="I87" s="25">
        <v>1420</v>
      </c>
      <c r="J87" s="25"/>
    </row>
    <row r="88" spans="1:10" ht="117.75" customHeight="1">
      <c r="A88" s="73" t="s">
        <v>708</v>
      </c>
      <c r="B88" s="73" t="s">
        <v>709</v>
      </c>
      <c r="C88" s="25">
        <v>17800</v>
      </c>
      <c r="D88" s="25">
        <v>54.8</v>
      </c>
      <c r="E88" s="25">
        <v>33705</v>
      </c>
      <c r="F88" s="25">
        <v>17800</v>
      </c>
      <c r="G88" s="25">
        <v>52.8</v>
      </c>
      <c r="H88" s="25">
        <v>15905</v>
      </c>
      <c r="I88" s="25">
        <v>0</v>
      </c>
      <c r="J88" s="21"/>
    </row>
    <row r="89" spans="1:10" ht="63" customHeight="1">
      <c r="A89" s="73" t="s">
        <v>710</v>
      </c>
      <c r="B89" s="73" t="s">
        <v>711</v>
      </c>
      <c r="C89" s="25">
        <v>10000</v>
      </c>
      <c r="D89" s="25">
        <v>79.8</v>
      </c>
      <c r="E89" s="25">
        <v>12532</v>
      </c>
      <c r="F89" s="25">
        <v>10000</v>
      </c>
      <c r="G89" s="25">
        <v>79.8</v>
      </c>
      <c r="H89" s="25">
        <v>1310</v>
      </c>
      <c r="I89" s="25">
        <v>1222</v>
      </c>
      <c r="J89" s="25"/>
    </row>
    <row r="90" spans="1:10" ht="62.25" customHeight="1">
      <c r="A90" s="73" t="s">
        <v>710</v>
      </c>
      <c r="B90" s="73" t="s">
        <v>712</v>
      </c>
      <c r="C90" s="25">
        <v>8700</v>
      </c>
      <c r="D90" s="25">
        <v>79.900000000000006</v>
      </c>
      <c r="E90" s="25">
        <v>10882</v>
      </c>
      <c r="F90" s="25">
        <v>8700</v>
      </c>
      <c r="G90" s="25">
        <v>79.900000000000006</v>
      </c>
      <c r="H90" s="25">
        <v>1243</v>
      </c>
      <c r="I90" s="25">
        <v>939</v>
      </c>
      <c r="J90" s="25"/>
    </row>
    <row r="91" spans="1:10" ht="122.25" customHeight="1">
      <c r="A91" s="73" t="s">
        <v>713</v>
      </c>
      <c r="B91" s="73" t="s">
        <v>714</v>
      </c>
      <c r="C91" s="25">
        <v>18800</v>
      </c>
      <c r="D91" s="25">
        <v>44.2</v>
      </c>
      <c r="E91" s="25">
        <v>42300</v>
      </c>
      <c r="F91" s="25">
        <v>18800</v>
      </c>
      <c r="G91" s="25">
        <v>42.2</v>
      </c>
      <c r="H91" s="25">
        <v>23500</v>
      </c>
      <c r="I91" s="25">
        <v>0</v>
      </c>
      <c r="J91" s="25"/>
    </row>
    <row r="92" spans="1:10" ht="45.75" customHeight="1">
      <c r="A92" s="73" t="s">
        <v>624</v>
      </c>
      <c r="B92" s="73" t="s">
        <v>715</v>
      </c>
      <c r="C92" s="25">
        <v>29500</v>
      </c>
      <c r="D92" s="25">
        <v>79.89</v>
      </c>
      <c r="E92" s="25">
        <v>36928</v>
      </c>
      <c r="F92" s="25">
        <v>29500</v>
      </c>
      <c r="G92" s="25">
        <v>79.900000000000006</v>
      </c>
      <c r="H92" s="25">
        <v>7428</v>
      </c>
      <c r="I92" s="25">
        <v>0</v>
      </c>
      <c r="J92" s="25"/>
    </row>
    <row r="93" spans="1:10" ht="68.25" customHeight="1">
      <c r="A93" s="73" t="s">
        <v>716</v>
      </c>
      <c r="B93" s="73" t="s">
        <v>717</v>
      </c>
      <c r="C93" s="25">
        <v>2600</v>
      </c>
      <c r="D93" s="25">
        <v>79.599999999999994</v>
      </c>
      <c r="E93" s="25">
        <v>3260</v>
      </c>
      <c r="F93" s="25">
        <v>2600</v>
      </c>
      <c r="G93" s="25">
        <v>79.599999999999994</v>
      </c>
      <c r="H93" s="25">
        <v>350</v>
      </c>
      <c r="I93" s="25">
        <v>310</v>
      </c>
      <c r="J93" s="25"/>
    </row>
    <row r="94" spans="1:10" ht="100.5" customHeight="1">
      <c r="A94" s="73" t="s">
        <v>718</v>
      </c>
      <c r="B94" s="73" t="s">
        <v>719</v>
      </c>
      <c r="C94" s="25">
        <v>13000</v>
      </c>
      <c r="D94" s="25">
        <v>70.3</v>
      </c>
      <c r="E94" s="25">
        <v>18500</v>
      </c>
      <c r="F94" s="25">
        <v>13000</v>
      </c>
      <c r="G94" s="25">
        <v>70.3</v>
      </c>
      <c r="H94" s="25">
        <v>5500</v>
      </c>
      <c r="I94" s="25">
        <v>0</v>
      </c>
      <c r="J94" s="25"/>
    </row>
    <row r="95" spans="1:10" ht="73.5" customHeight="1">
      <c r="A95" s="73" t="s">
        <v>720</v>
      </c>
      <c r="B95" s="73" t="s">
        <v>721</v>
      </c>
      <c r="C95" s="25">
        <v>20000</v>
      </c>
      <c r="D95" s="25">
        <v>36.4</v>
      </c>
      <c r="E95" s="25">
        <v>55000</v>
      </c>
      <c r="F95" s="25">
        <v>20000</v>
      </c>
      <c r="G95" s="25">
        <v>36.4</v>
      </c>
      <c r="H95" s="25">
        <v>35000</v>
      </c>
      <c r="I95" s="25">
        <v>0</v>
      </c>
      <c r="J95" s="25"/>
    </row>
    <row r="96" spans="1:10" ht="15" thickBot="1">
      <c r="A96" s="153" t="s">
        <v>119</v>
      </c>
      <c r="B96" s="154"/>
      <c r="C96" s="155">
        <v>376400</v>
      </c>
      <c r="D96" s="155"/>
      <c r="E96" s="155">
        <v>561366</v>
      </c>
      <c r="F96" s="155">
        <v>356400</v>
      </c>
      <c r="G96" s="155"/>
      <c r="H96" s="155">
        <v>197861</v>
      </c>
      <c r="I96" s="155">
        <v>7105</v>
      </c>
      <c r="J96" s="156">
        <v>20000</v>
      </c>
    </row>
    <row r="97" spans="1:10" ht="27" customHeight="1">
      <c r="A97" s="285" t="s">
        <v>722</v>
      </c>
      <c r="B97" s="285"/>
      <c r="C97" s="285"/>
      <c r="D97" s="285"/>
      <c r="E97" s="285"/>
      <c r="F97" s="285"/>
      <c r="G97" s="285"/>
      <c r="H97" s="285"/>
      <c r="I97" s="285"/>
      <c r="J97" s="285"/>
    </row>
    <row r="98" spans="1:10" ht="38.25">
      <c r="A98" s="73" t="s">
        <v>121</v>
      </c>
      <c r="B98" s="74" t="s">
        <v>723</v>
      </c>
      <c r="C98" s="25">
        <v>45000</v>
      </c>
      <c r="D98" s="25">
        <v>69.92</v>
      </c>
      <c r="E98" s="25">
        <v>63908.72</v>
      </c>
      <c r="F98" s="25">
        <v>44545.72</v>
      </c>
      <c r="G98" s="25">
        <v>69.7</v>
      </c>
      <c r="H98" s="26">
        <v>9730</v>
      </c>
      <c r="I98" s="26">
        <v>9633</v>
      </c>
      <c r="J98" s="26">
        <v>454.28</v>
      </c>
    </row>
    <row r="99" spans="1:10" ht="76.5">
      <c r="A99" s="73" t="s">
        <v>724</v>
      </c>
      <c r="B99" s="74" t="s">
        <v>725</v>
      </c>
      <c r="C99" s="25">
        <v>20500</v>
      </c>
      <c r="D99" s="25">
        <v>69.94</v>
      </c>
      <c r="E99" s="25">
        <v>29310</v>
      </c>
      <c r="F99" s="25">
        <v>20500</v>
      </c>
      <c r="G99" s="25">
        <v>69.94</v>
      </c>
      <c r="H99" s="26">
        <v>4440</v>
      </c>
      <c r="I99" s="26">
        <v>4370</v>
      </c>
      <c r="J99" s="26">
        <v>0</v>
      </c>
    </row>
    <row r="100" spans="1:10" ht="38.25">
      <c r="A100" s="73" t="s">
        <v>126</v>
      </c>
      <c r="B100" s="74" t="s">
        <v>726</v>
      </c>
      <c r="C100" s="25">
        <v>4500</v>
      </c>
      <c r="D100" s="25">
        <v>67.67</v>
      </c>
      <c r="E100" s="25">
        <v>6650</v>
      </c>
      <c r="F100" s="25">
        <v>4500</v>
      </c>
      <c r="G100" s="25">
        <v>67.67</v>
      </c>
      <c r="H100" s="26">
        <v>1200</v>
      </c>
      <c r="I100" s="26">
        <v>950</v>
      </c>
      <c r="J100" s="26">
        <v>0</v>
      </c>
    </row>
    <row r="101" spans="1:10" ht="122.25" customHeight="1">
      <c r="A101" s="73" t="s">
        <v>727</v>
      </c>
      <c r="B101" s="74" t="s">
        <v>728</v>
      </c>
      <c r="C101" s="25">
        <v>10000</v>
      </c>
      <c r="D101" s="25">
        <v>69.98</v>
      </c>
      <c r="E101" s="25">
        <v>14033.97</v>
      </c>
      <c r="F101" s="25">
        <v>9820.9699999999993</v>
      </c>
      <c r="G101" s="25">
        <v>69.98</v>
      </c>
      <c r="H101" s="26">
        <v>2238</v>
      </c>
      <c r="I101" s="26">
        <v>1975</v>
      </c>
      <c r="J101" s="26">
        <v>179.03</v>
      </c>
    </row>
    <row r="102" spans="1:10" ht="93" customHeight="1">
      <c r="A102" s="73" t="s">
        <v>724</v>
      </c>
      <c r="B102" s="74" t="s">
        <v>729</v>
      </c>
      <c r="C102" s="25">
        <v>8000</v>
      </c>
      <c r="D102" s="25">
        <v>69.39</v>
      </c>
      <c r="E102" s="25">
        <v>11529</v>
      </c>
      <c r="F102" s="25">
        <v>8000</v>
      </c>
      <c r="G102" s="25">
        <v>69.39</v>
      </c>
      <c r="H102" s="26">
        <v>1800</v>
      </c>
      <c r="I102" s="26">
        <v>1729</v>
      </c>
      <c r="J102" s="26">
        <v>0</v>
      </c>
    </row>
    <row r="103" spans="1:10" ht="53.25" customHeight="1">
      <c r="A103" s="73" t="s">
        <v>231</v>
      </c>
      <c r="B103" s="74" t="s">
        <v>730</v>
      </c>
      <c r="C103" s="25">
        <v>8000</v>
      </c>
      <c r="D103" s="25">
        <v>69.989999999999995</v>
      </c>
      <c r="E103" s="25">
        <v>11435.04</v>
      </c>
      <c r="F103" s="25">
        <v>8000</v>
      </c>
      <c r="G103" s="25">
        <v>69.959999999999994</v>
      </c>
      <c r="H103" s="26">
        <v>1755.04</v>
      </c>
      <c r="I103" s="26">
        <v>1680</v>
      </c>
      <c r="J103" s="26">
        <v>0</v>
      </c>
    </row>
    <row r="104" spans="1:10">
      <c r="A104" s="27" t="s">
        <v>38</v>
      </c>
      <c r="B104" s="27"/>
      <c r="C104" s="21">
        <f>SUM(C98:C103)</f>
        <v>96000</v>
      </c>
      <c r="D104" s="21"/>
      <c r="E104" s="21">
        <f>SUM(E98:E103)</f>
        <v>136866.73000000001</v>
      </c>
      <c r="F104" s="29">
        <f>SUM(F98:F103)</f>
        <v>95366.69</v>
      </c>
      <c r="G104" s="21"/>
      <c r="H104" s="21">
        <f>SUM(H98:H103)</f>
        <v>21163.040000000001</v>
      </c>
      <c r="I104" s="21">
        <f>SUM(I98:I103)</f>
        <v>20337</v>
      </c>
      <c r="J104" s="21">
        <f>SUM(J98:J103)</f>
        <v>633.30999999999995</v>
      </c>
    </row>
    <row r="105" spans="1:10" ht="29.25" customHeight="1">
      <c r="A105" s="285" t="s">
        <v>731</v>
      </c>
      <c r="B105" s="285"/>
      <c r="C105" s="285"/>
      <c r="D105" s="285"/>
      <c r="E105" s="285"/>
      <c r="F105" s="285"/>
      <c r="G105" s="285"/>
      <c r="H105" s="285"/>
      <c r="I105" s="285"/>
      <c r="J105" s="285"/>
    </row>
    <row r="106" spans="1:10" ht="126.75" customHeight="1">
      <c r="A106" s="73" t="s">
        <v>732</v>
      </c>
      <c r="B106" s="73" t="s">
        <v>733</v>
      </c>
      <c r="C106" s="25">
        <v>91800</v>
      </c>
      <c r="D106" s="25">
        <v>89.91</v>
      </c>
      <c r="E106" s="25">
        <v>100815.86</v>
      </c>
      <c r="F106" s="25">
        <f>C106-J106</f>
        <v>90643.54</v>
      </c>
      <c r="G106" s="25">
        <v>89.91</v>
      </c>
      <c r="H106" s="25">
        <v>5072.32</v>
      </c>
      <c r="I106" s="25">
        <v>5100</v>
      </c>
      <c r="J106" s="25">
        <v>1156.46</v>
      </c>
    </row>
    <row r="107" spans="1:10" ht="87.75" customHeight="1">
      <c r="A107" s="73" t="s">
        <v>734</v>
      </c>
      <c r="B107" s="73" t="s">
        <v>735</v>
      </c>
      <c r="C107" s="25">
        <v>110000</v>
      </c>
      <c r="D107" s="25">
        <v>89.94</v>
      </c>
      <c r="E107" s="25">
        <v>122327.18</v>
      </c>
      <c r="F107" s="25">
        <f t="shared" ref="F107:F113" si="3">C107-J107</f>
        <v>110000</v>
      </c>
      <c r="G107" s="25">
        <v>89.92</v>
      </c>
      <c r="H107" s="25">
        <v>6627.18</v>
      </c>
      <c r="I107" s="25">
        <v>5700</v>
      </c>
      <c r="J107" s="25">
        <v>0</v>
      </c>
    </row>
    <row r="108" spans="1:10" ht="156.75" customHeight="1">
      <c r="A108" s="73" t="s">
        <v>736</v>
      </c>
      <c r="B108" s="73" t="s">
        <v>737</v>
      </c>
      <c r="C108" s="25">
        <v>115148</v>
      </c>
      <c r="D108" s="25">
        <v>90</v>
      </c>
      <c r="E108" s="25">
        <v>126948</v>
      </c>
      <c r="F108" s="25">
        <f t="shared" si="3"/>
        <v>114148</v>
      </c>
      <c r="G108" s="25">
        <v>89.92</v>
      </c>
      <c r="H108" s="25">
        <v>6400</v>
      </c>
      <c r="I108" s="25">
        <v>6400</v>
      </c>
      <c r="J108" s="25">
        <v>1000</v>
      </c>
    </row>
    <row r="109" spans="1:10" ht="67.5" customHeight="1">
      <c r="A109" s="73" t="s">
        <v>738</v>
      </c>
      <c r="B109" s="73" t="s">
        <v>739</v>
      </c>
      <c r="C109" s="25">
        <v>175000</v>
      </c>
      <c r="D109" s="25">
        <v>68.73</v>
      </c>
      <c r="E109" s="25">
        <v>277259.87</v>
      </c>
      <c r="F109" s="25">
        <f t="shared" si="3"/>
        <v>175000</v>
      </c>
      <c r="G109" s="25">
        <v>63.12</v>
      </c>
      <c r="H109" s="25">
        <v>97259.87</v>
      </c>
      <c r="I109" s="25">
        <v>5000</v>
      </c>
      <c r="J109" s="25">
        <v>0</v>
      </c>
    </row>
    <row r="110" spans="1:10" ht="77.25" customHeight="1">
      <c r="A110" s="73" t="s">
        <v>740</v>
      </c>
      <c r="B110" s="73" t="s">
        <v>741</v>
      </c>
      <c r="C110" s="25">
        <v>83000</v>
      </c>
      <c r="D110" s="25">
        <v>90</v>
      </c>
      <c r="E110" s="25">
        <v>88016.28</v>
      </c>
      <c r="F110" s="25">
        <f t="shared" si="3"/>
        <v>79212.47</v>
      </c>
      <c r="G110" s="25">
        <v>90</v>
      </c>
      <c r="H110" s="25">
        <v>4400.8100000000004</v>
      </c>
      <c r="I110" s="25">
        <v>4403</v>
      </c>
      <c r="J110" s="25">
        <v>3787.53</v>
      </c>
    </row>
    <row r="111" spans="1:10" ht="57" customHeight="1">
      <c r="A111" s="73" t="s">
        <v>121</v>
      </c>
      <c r="B111" s="73" t="s">
        <v>742</v>
      </c>
      <c r="C111" s="25">
        <v>130000</v>
      </c>
      <c r="D111" s="25">
        <v>89.93</v>
      </c>
      <c r="E111" s="25">
        <v>144556</v>
      </c>
      <c r="F111" s="25">
        <f t="shared" si="3"/>
        <v>130000</v>
      </c>
      <c r="G111" s="25">
        <v>89.93</v>
      </c>
      <c r="H111" s="25">
        <v>7329</v>
      </c>
      <c r="I111" s="25">
        <v>7227</v>
      </c>
      <c r="J111" s="25">
        <v>0</v>
      </c>
    </row>
    <row r="112" spans="1:10" ht="111.75" customHeight="1">
      <c r="A112" s="73" t="s">
        <v>743</v>
      </c>
      <c r="B112" s="73" t="s">
        <v>744</v>
      </c>
      <c r="C112" s="25">
        <v>110000</v>
      </c>
      <c r="D112" s="25">
        <v>87.44</v>
      </c>
      <c r="E112" s="25">
        <v>89477.79</v>
      </c>
      <c r="F112" s="25">
        <f t="shared" si="3"/>
        <v>78237.790000000008</v>
      </c>
      <c r="G112" s="25">
        <v>87.44</v>
      </c>
      <c r="H112" s="25">
        <v>7680</v>
      </c>
      <c r="I112" s="25">
        <v>3560</v>
      </c>
      <c r="J112" s="25">
        <v>31762.21</v>
      </c>
    </row>
    <row r="113" spans="1:10" ht="63.75" customHeight="1">
      <c r="A113" s="73" t="s">
        <v>745</v>
      </c>
      <c r="B113" s="73" t="s">
        <v>746</v>
      </c>
      <c r="C113" s="25">
        <v>130000</v>
      </c>
      <c r="D113" s="25">
        <v>78.599999999999994</v>
      </c>
      <c r="E113" s="25">
        <v>214244.66</v>
      </c>
      <c r="F113" s="25">
        <f t="shared" si="3"/>
        <v>130000</v>
      </c>
      <c r="G113" s="25">
        <v>60.68</v>
      </c>
      <c r="H113" s="25">
        <v>72044.66</v>
      </c>
      <c r="I113" s="25">
        <v>12200</v>
      </c>
      <c r="J113" s="25">
        <v>0</v>
      </c>
    </row>
    <row r="114" spans="1:10" ht="62.25" customHeight="1">
      <c r="A114" s="73" t="s">
        <v>745</v>
      </c>
      <c r="B114" s="73" t="s">
        <v>747</v>
      </c>
      <c r="C114" s="25">
        <v>50000</v>
      </c>
      <c r="D114" s="25">
        <v>100</v>
      </c>
      <c r="E114" s="25">
        <v>50069.43</v>
      </c>
      <c r="F114" s="25">
        <v>50000</v>
      </c>
      <c r="G114" s="25">
        <v>99.86</v>
      </c>
      <c r="H114" s="25">
        <v>69.430000000000007</v>
      </c>
      <c r="I114" s="25">
        <v>0</v>
      </c>
      <c r="J114" s="25">
        <v>0</v>
      </c>
    </row>
    <row r="115" spans="1:10">
      <c r="A115" s="27" t="s">
        <v>38</v>
      </c>
      <c r="B115" s="27"/>
      <c r="C115" s="21">
        <f>SUM(C106:C114)</f>
        <v>994948</v>
      </c>
      <c r="D115" s="21"/>
      <c r="E115" s="21">
        <f>SUM(E106:E114)</f>
        <v>1213715.0699999998</v>
      </c>
      <c r="F115" s="29">
        <f>SUM(F106:F114)</f>
        <v>957241.8</v>
      </c>
      <c r="G115" s="21"/>
      <c r="H115" s="21">
        <f>SUM(H106:H114)</f>
        <v>206883.27</v>
      </c>
      <c r="I115" s="21">
        <f>SUM(I106:I114)</f>
        <v>49590</v>
      </c>
      <c r="J115" s="21">
        <f>SUM(J106:J114)</f>
        <v>37706.199999999997</v>
      </c>
    </row>
    <row r="116" spans="1:10" ht="15" thickBot="1">
      <c r="A116" s="153" t="s">
        <v>119</v>
      </c>
      <c r="B116" s="154"/>
      <c r="C116" s="155">
        <f>C104+C115</f>
        <v>1090948</v>
      </c>
      <c r="D116" s="155"/>
      <c r="E116" s="155">
        <f>SUM(E104)</f>
        <v>136866.73000000001</v>
      </c>
      <c r="F116" s="155">
        <f>F104+F115</f>
        <v>1052608.49</v>
      </c>
      <c r="G116" s="155"/>
      <c r="H116" s="155">
        <f>H104+H115</f>
        <v>228046.31</v>
      </c>
      <c r="I116" s="155">
        <f>I104+I115</f>
        <v>69927</v>
      </c>
      <c r="J116" s="156">
        <f>J104+J115</f>
        <v>38339.509999999995</v>
      </c>
    </row>
  </sheetData>
  <mergeCells count="16">
    <mergeCell ref="A105:J105"/>
    <mergeCell ref="A81:J81"/>
    <mergeCell ref="A5:J5"/>
    <mergeCell ref="A12:J12"/>
    <mergeCell ref="A39:J39"/>
    <mergeCell ref="A43:J43"/>
    <mergeCell ref="A50:J50"/>
    <mergeCell ref="A97:J97"/>
    <mergeCell ref="A2:J2"/>
    <mergeCell ref="A3:A4"/>
    <mergeCell ref="B3:B4"/>
    <mergeCell ref="C3:D3"/>
    <mergeCell ref="E3:E4"/>
    <mergeCell ref="F3:G3"/>
    <mergeCell ref="H3:I3"/>
    <mergeCell ref="J3:J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56"/>
  <sheetViews>
    <sheetView view="pageBreakPreview" zoomScale="60" zoomScaleNormal="100" workbookViewId="0">
      <selection activeCell="P244" sqref="P244"/>
    </sheetView>
  </sheetViews>
  <sheetFormatPr defaultRowHeight="14.25"/>
  <cols>
    <col min="1" max="1" width="19.875" style="238" customWidth="1"/>
    <col min="2" max="2" width="19" style="238" customWidth="1"/>
    <col min="3" max="3" width="9.875" style="175" bestFit="1" customWidth="1"/>
    <col min="5" max="5" width="10.5" customWidth="1"/>
    <col min="6" max="6" width="9.875" customWidth="1"/>
    <col min="8" max="8" width="11.625" customWidth="1"/>
    <col min="13" max="16384" width="9" style="157"/>
  </cols>
  <sheetData>
    <row r="2" spans="1:12">
      <c r="A2" s="248"/>
      <c r="B2" s="248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2" ht="31.5" customHeight="1">
      <c r="A3" s="297" t="s">
        <v>793</v>
      </c>
      <c r="B3" s="297"/>
      <c r="C3" s="297"/>
      <c r="D3" s="297"/>
      <c r="E3" s="297"/>
      <c r="F3" s="297"/>
      <c r="G3" s="297"/>
      <c r="H3" s="297"/>
      <c r="I3" s="297"/>
      <c r="J3" s="297"/>
      <c r="K3" s="230"/>
      <c r="L3" s="230"/>
    </row>
    <row r="4" spans="1:12" ht="44.25" customHeight="1">
      <c r="A4" s="279" t="s">
        <v>0</v>
      </c>
      <c r="B4" s="279" t="s">
        <v>1</v>
      </c>
      <c r="C4" s="281" t="s">
        <v>2</v>
      </c>
      <c r="D4" s="281"/>
      <c r="E4" s="298" t="s">
        <v>3</v>
      </c>
      <c r="F4" s="281" t="s">
        <v>4</v>
      </c>
      <c r="G4" s="281"/>
      <c r="H4" s="281" t="s">
        <v>5</v>
      </c>
      <c r="I4" s="281"/>
      <c r="J4" s="283" t="s">
        <v>6</v>
      </c>
      <c r="K4" s="230"/>
      <c r="L4" s="230"/>
    </row>
    <row r="5" spans="1:12" ht="51">
      <c r="A5" s="279"/>
      <c r="B5" s="279"/>
      <c r="C5" s="25" t="s">
        <v>7</v>
      </c>
      <c r="D5" s="134" t="s">
        <v>8</v>
      </c>
      <c r="E5" s="298"/>
      <c r="F5" s="21" t="s">
        <v>7</v>
      </c>
      <c r="G5" s="21" t="s">
        <v>8</v>
      </c>
      <c r="H5" s="21" t="s">
        <v>9</v>
      </c>
      <c r="I5" s="21" t="s">
        <v>10</v>
      </c>
      <c r="J5" s="283"/>
      <c r="K5" s="230"/>
      <c r="L5" s="230"/>
    </row>
    <row r="6" spans="1:12" ht="29.25" customHeight="1">
      <c r="A6" s="297" t="s">
        <v>794</v>
      </c>
      <c r="B6" s="297"/>
      <c r="C6" s="297"/>
      <c r="D6" s="297"/>
      <c r="E6" s="297"/>
      <c r="F6" s="297"/>
      <c r="G6" s="297"/>
      <c r="H6" s="297"/>
      <c r="I6" s="297"/>
      <c r="J6" s="297"/>
      <c r="K6" s="230"/>
      <c r="L6" s="230"/>
    </row>
    <row r="7" spans="1:12" ht="102" customHeight="1">
      <c r="A7" s="93" t="s">
        <v>795</v>
      </c>
      <c r="B7" s="93" t="s">
        <v>796</v>
      </c>
      <c r="C7" s="200">
        <v>1960</v>
      </c>
      <c r="D7" s="201">
        <v>0.55520000000000003</v>
      </c>
      <c r="E7" s="202">
        <v>3548</v>
      </c>
      <c r="F7" s="200">
        <v>1960</v>
      </c>
      <c r="G7" s="203">
        <f>F7/E7</f>
        <v>0.55242390078917702</v>
      </c>
      <c r="H7" s="204">
        <f t="shared" ref="H7:H27" si="0">E7-F7</f>
        <v>1588</v>
      </c>
      <c r="I7" s="205">
        <v>0</v>
      </c>
      <c r="J7" s="206"/>
      <c r="K7" s="230"/>
      <c r="L7" s="230"/>
    </row>
    <row r="8" spans="1:12" ht="60" customHeight="1">
      <c r="A8" s="93" t="s">
        <v>797</v>
      </c>
      <c r="B8" s="93" t="s">
        <v>798</v>
      </c>
      <c r="C8" s="200">
        <v>16000</v>
      </c>
      <c r="D8" s="201">
        <v>0.45710000000000001</v>
      </c>
      <c r="E8" s="202">
        <v>40016</v>
      </c>
      <c r="F8" s="200">
        <v>16000</v>
      </c>
      <c r="G8" s="203">
        <f t="shared" ref="G8:G26" si="1">F8/E8</f>
        <v>0.39984006397441024</v>
      </c>
      <c r="H8" s="204">
        <f t="shared" si="0"/>
        <v>24016</v>
      </c>
      <c r="I8" s="205">
        <v>0</v>
      </c>
      <c r="J8" s="206"/>
      <c r="K8" s="230"/>
      <c r="L8" s="230"/>
    </row>
    <row r="9" spans="1:12" ht="49.5" customHeight="1">
      <c r="A9" s="93" t="s">
        <v>799</v>
      </c>
      <c r="B9" s="93" t="s">
        <v>800</v>
      </c>
      <c r="C9" s="200">
        <v>25000</v>
      </c>
      <c r="D9" s="201">
        <v>0.59519999999999995</v>
      </c>
      <c r="E9" s="202">
        <v>46215</v>
      </c>
      <c r="F9" s="200">
        <v>25000</v>
      </c>
      <c r="G9" s="203">
        <f t="shared" si="1"/>
        <v>0.54094990803851561</v>
      </c>
      <c r="H9" s="204">
        <f t="shared" si="0"/>
        <v>21215</v>
      </c>
      <c r="I9" s="205">
        <v>0</v>
      </c>
      <c r="J9" s="206"/>
      <c r="K9" s="230"/>
      <c r="L9" s="230"/>
    </row>
    <row r="10" spans="1:12" ht="62.25" customHeight="1">
      <c r="A10" s="93" t="s">
        <v>799</v>
      </c>
      <c r="B10" s="93" t="s">
        <v>801</v>
      </c>
      <c r="C10" s="200">
        <v>40000</v>
      </c>
      <c r="D10" s="201">
        <v>0.24340000000000001</v>
      </c>
      <c r="E10" s="202">
        <v>167717</v>
      </c>
      <c r="F10" s="200">
        <v>40000</v>
      </c>
      <c r="G10" s="203">
        <f t="shared" si="1"/>
        <v>0.23849699195668894</v>
      </c>
      <c r="H10" s="204">
        <f t="shared" si="0"/>
        <v>127717</v>
      </c>
      <c r="I10" s="205">
        <v>0</v>
      </c>
      <c r="J10" s="206"/>
      <c r="K10" s="230"/>
      <c r="L10" s="230"/>
    </row>
    <row r="11" spans="1:12" ht="90" customHeight="1">
      <c r="A11" s="93" t="s">
        <v>802</v>
      </c>
      <c r="B11" s="93" t="s">
        <v>803</v>
      </c>
      <c r="C11" s="200">
        <v>5000</v>
      </c>
      <c r="D11" s="201">
        <v>0.46079999999999999</v>
      </c>
      <c r="E11" s="202">
        <v>11027.8</v>
      </c>
      <c r="F11" s="200">
        <v>5000</v>
      </c>
      <c r="G11" s="203">
        <f t="shared" si="1"/>
        <v>0.45339959012677056</v>
      </c>
      <c r="H11" s="204">
        <f t="shared" si="0"/>
        <v>6027.7999999999993</v>
      </c>
      <c r="I11" s="205">
        <v>0</v>
      </c>
      <c r="J11" s="206"/>
      <c r="K11" s="230"/>
      <c r="L11" s="230"/>
    </row>
    <row r="12" spans="1:12" ht="36.75" customHeight="1">
      <c r="A12" s="93" t="s">
        <v>804</v>
      </c>
      <c r="B12" s="93" t="s">
        <v>805</v>
      </c>
      <c r="C12" s="200">
        <v>3000</v>
      </c>
      <c r="D12" s="201">
        <v>0.55049999999999999</v>
      </c>
      <c r="E12" s="202">
        <v>11423.42</v>
      </c>
      <c r="F12" s="200">
        <v>3000</v>
      </c>
      <c r="G12" s="203">
        <f t="shared" si="1"/>
        <v>0.26261837523263609</v>
      </c>
      <c r="H12" s="204">
        <f t="shared" si="0"/>
        <v>8423.42</v>
      </c>
      <c r="I12" s="205">
        <v>0</v>
      </c>
      <c r="J12" s="206"/>
      <c r="K12" s="230"/>
      <c r="L12" s="230"/>
    </row>
    <row r="13" spans="1:12" ht="23.25" customHeight="1">
      <c r="A13" s="93" t="s">
        <v>403</v>
      </c>
      <c r="B13" s="93" t="s">
        <v>806</v>
      </c>
      <c r="C13" s="200">
        <v>30000</v>
      </c>
      <c r="D13" s="201">
        <v>0.5837</v>
      </c>
      <c r="E13" s="200">
        <v>54108.480000000003</v>
      </c>
      <c r="F13" s="200">
        <v>30000</v>
      </c>
      <c r="G13" s="203">
        <f t="shared" si="1"/>
        <v>0.55444174369710619</v>
      </c>
      <c r="H13" s="204">
        <f t="shared" si="0"/>
        <v>24108.480000000003</v>
      </c>
      <c r="I13" s="205">
        <v>0</v>
      </c>
      <c r="J13" s="206"/>
      <c r="K13" s="230"/>
      <c r="L13" s="230"/>
    </row>
    <row r="14" spans="1:12" ht="36.75" customHeight="1">
      <c r="A14" s="93" t="s">
        <v>807</v>
      </c>
      <c r="B14" s="93" t="s">
        <v>808</v>
      </c>
      <c r="C14" s="200">
        <v>70000</v>
      </c>
      <c r="D14" s="201">
        <v>0.4</v>
      </c>
      <c r="E14" s="200">
        <v>211116.96</v>
      </c>
      <c r="F14" s="200">
        <v>70000</v>
      </c>
      <c r="G14" s="203">
        <f t="shared" si="1"/>
        <v>0.33156976114093345</v>
      </c>
      <c r="H14" s="204">
        <f t="shared" si="0"/>
        <v>141116.96</v>
      </c>
      <c r="I14" s="205">
        <v>0</v>
      </c>
      <c r="J14" s="206"/>
      <c r="K14" s="230"/>
      <c r="L14" s="230"/>
    </row>
    <row r="15" spans="1:12" ht="100.5" customHeight="1">
      <c r="A15" s="93" t="s">
        <v>809</v>
      </c>
      <c r="B15" s="93" t="s">
        <v>810</v>
      </c>
      <c r="C15" s="200">
        <v>10000</v>
      </c>
      <c r="D15" s="201">
        <v>0.1176</v>
      </c>
      <c r="E15" s="200">
        <v>97215.64</v>
      </c>
      <c r="F15" s="200">
        <v>10000</v>
      </c>
      <c r="G15" s="203">
        <f t="shared" si="1"/>
        <v>0.10286410705108767</v>
      </c>
      <c r="H15" s="204">
        <f t="shared" si="0"/>
        <v>87215.64</v>
      </c>
      <c r="I15" s="205">
        <v>0</v>
      </c>
      <c r="J15" s="206"/>
      <c r="K15" s="230"/>
      <c r="L15" s="230"/>
    </row>
    <row r="16" spans="1:12" ht="58.5" customHeight="1">
      <c r="A16" s="93" t="s">
        <v>811</v>
      </c>
      <c r="B16" s="93" t="s">
        <v>812</v>
      </c>
      <c r="C16" s="91">
        <v>40000</v>
      </c>
      <c r="D16" s="201">
        <v>0.59609999999999996</v>
      </c>
      <c r="E16" s="91">
        <v>77943.039999999994</v>
      </c>
      <c r="F16" s="91">
        <v>40000</v>
      </c>
      <c r="G16" s="203">
        <f t="shared" si="1"/>
        <v>0.51319527696122713</v>
      </c>
      <c r="H16" s="204">
        <f t="shared" si="0"/>
        <v>37943.039999999994</v>
      </c>
      <c r="I16" s="205">
        <v>0</v>
      </c>
      <c r="J16" s="206"/>
      <c r="K16" s="230"/>
      <c r="L16" s="230"/>
    </row>
    <row r="17" spans="1:12" ht="57" customHeight="1">
      <c r="A17" s="93" t="s">
        <v>813</v>
      </c>
      <c r="B17" s="93" t="s">
        <v>814</v>
      </c>
      <c r="C17" s="91">
        <v>18000</v>
      </c>
      <c r="D17" s="201">
        <v>0.56779999999999997</v>
      </c>
      <c r="E17" s="91">
        <v>40321.24</v>
      </c>
      <c r="F17" s="91">
        <v>18000</v>
      </c>
      <c r="G17" s="203">
        <f t="shared" si="1"/>
        <v>0.44641484240068013</v>
      </c>
      <c r="H17" s="204">
        <f t="shared" si="0"/>
        <v>22321.239999999998</v>
      </c>
      <c r="I17" s="205">
        <v>0</v>
      </c>
      <c r="J17" s="206"/>
      <c r="K17" s="230"/>
      <c r="L17" s="230"/>
    </row>
    <row r="18" spans="1:12" ht="76.5" customHeight="1">
      <c r="A18" s="93" t="s">
        <v>815</v>
      </c>
      <c r="B18" s="93" t="s">
        <v>816</v>
      </c>
      <c r="C18" s="91">
        <v>7000</v>
      </c>
      <c r="D18" s="201">
        <v>0.35809999999999997</v>
      </c>
      <c r="E18" s="91">
        <v>20149.900000000001</v>
      </c>
      <c r="F18" s="91">
        <v>7000</v>
      </c>
      <c r="G18" s="203">
        <f t="shared" si="1"/>
        <v>0.34739626499387088</v>
      </c>
      <c r="H18" s="204">
        <f t="shared" si="0"/>
        <v>13149.900000000001</v>
      </c>
      <c r="I18" s="205">
        <v>0</v>
      </c>
      <c r="J18" s="206"/>
      <c r="K18" s="230"/>
      <c r="L18" s="230"/>
    </row>
    <row r="19" spans="1:12" ht="76.5">
      <c r="A19" s="93" t="s">
        <v>817</v>
      </c>
      <c r="B19" s="93" t="s">
        <v>818</v>
      </c>
      <c r="C19" s="91">
        <v>4000</v>
      </c>
      <c r="D19" s="201">
        <v>0.25159999999999999</v>
      </c>
      <c r="E19" s="91">
        <v>24351.7</v>
      </c>
      <c r="F19" s="91">
        <v>4000</v>
      </c>
      <c r="G19" s="203">
        <f t="shared" si="1"/>
        <v>0.1642595794133469</v>
      </c>
      <c r="H19" s="204">
        <f t="shared" si="0"/>
        <v>20351.7</v>
      </c>
      <c r="I19" s="205">
        <v>0</v>
      </c>
      <c r="J19" s="206"/>
      <c r="K19" s="230"/>
      <c r="L19" s="230"/>
    </row>
    <row r="20" spans="1:12" ht="53.25" customHeight="1">
      <c r="A20" s="93" t="s">
        <v>819</v>
      </c>
      <c r="B20" s="93" t="s">
        <v>820</v>
      </c>
      <c r="C20" s="91">
        <v>10000</v>
      </c>
      <c r="D20" s="201">
        <v>0.58140000000000003</v>
      </c>
      <c r="E20" s="91">
        <v>26066.22</v>
      </c>
      <c r="F20" s="91">
        <v>10000</v>
      </c>
      <c r="G20" s="203">
        <f t="shared" si="1"/>
        <v>0.38363828740799394</v>
      </c>
      <c r="H20" s="204">
        <f t="shared" si="0"/>
        <v>16066.220000000001</v>
      </c>
      <c r="I20" s="205">
        <v>0</v>
      </c>
      <c r="J20" s="206"/>
      <c r="K20" s="230"/>
      <c r="L20" s="230"/>
    </row>
    <row r="21" spans="1:12" ht="47.25" customHeight="1">
      <c r="A21" s="93" t="s">
        <v>821</v>
      </c>
      <c r="B21" s="93" t="s">
        <v>822</v>
      </c>
      <c r="C21" s="207">
        <v>33000</v>
      </c>
      <c r="D21" s="201">
        <v>0.5998</v>
      </c>
      <c r="E21" s="207">
        <v>58489.91</v>
      </c>
      <c r="F21" s="207">
        <v>33000</v>
      </c>
      <c r="G21" s="203">
        <f t="shared" si="1"/>
        <v>0.5641998765257118</v>
      </c>
      <c r="H21" s="204">
        <f t="shared" si="0"/>
        <v>25489.910000000003</v>
      </c>
      <c r="I21" s="205">
        <v>0</v>
      </c>
      <c r="J21" s="206"/>
      <c r="K21" s="230"/>
      <c r="L21" s="230"/>
    </row>
    <row r="22" spans="1:12" ht="38.25" customHeight="1">
      <c r="A22" s="93" t="s">
        <v>504</v>
      </c>
      <c r="B22" s="93" t="s">
        <v>823</v>
      </c>
      <c r="C22" s="91">
        <v>4000</v>
      </c>
      <c r="D22" s="201">
        <v>0.5988</v>
      </c>
      <c r="E22" s="91">
        <v>6962.41</v>
      </c>
      <c r="F22" s="91">
        <v>4000</v>
      </c>
      <c r="G22" s="203">
        <f t="shared" si="1"/>
        <v>0.57451371005154828</v>
      </c>
      <c r="H22" s="204">
        <f t="shared" si="0"/>
        <v>2962.41</v>
      </c>
      <c r="I22" s="205">
        <v>0</v>
      </c>
      <c r="J22" s="206"/>
      <c r="K22" s="230"/>
      <c r="L22" s="230"/>
    </row>
    <row r="23" spans="1:12" ht="48" customHeight="1">
      <c r="A23" s="93" t="s">
        <v>504</v>
      </c>
      <c r="B23" s="93" t="s">
        <v>824</v>
      </c>
      <c r="C23" s="91">
        <v>3000</v>
      </c>
      <c r="D23" s="201">
        <v>0.59060000000000001</v>
      </c>
      <c r="E23" s="91">
        <v>5104.22</v>
      </c>
      <c r="F23" s="91">
        <v>3000</v>
      </c>
      <c r="G23" s="203">
        <f t="shared" si="1"/>
        <v>0.58774896066392124</v>
      </c>
      <c r="H23" s="204">
        <f t="shared" si="0"/>
        <v>2104.2200000000003</v>
      </c>
      <c r="I23" s="205">
        <v>0</v>
      </c>
      <c r="J23" s="206"/>
      <c r="K23" s="230"/>
      <c r="L23" s="230"/>
    </row>
    <row r="24" spans="1:12" ht="58.5" customHeight="1">
      <c r="A24" s="93" t="s">
        <v>825</v>
      </c>
      <c r="B24" s="93" t="s">
        <v>826</v>
      </c>
      <c r="C24" s="91">
        <v>30000</v>
      </c>
      <c r="D24" s="201">
        <v>0.58819999999999995</v>
      </c>
      <c r="E24" s="91">
        <v>65836.44</v>
      </c>
      <c r="F24" s="91">
        <v>30000</v>
      </c>
      <c r="G24" s="203">
        <f t="shared" si="1"/>
        <v>0.45567469930026594</v>
      </c>
      <c r="H24" s="204">
        <f t="shared" si="0"/>
        <v>35836.44</v>
      </c>
      <c r="I24" s="205">
        <v>0</v>
      </c>
      <c r="J24" s="206"/>
      <c r="K24" s="230"/>
      <c r="L24" s="230"/>
    </row>
    <row r="25" spans="1:12" ht="71.25" customHeight="1">
      <c r="A25" s="93" t="s">
        <v>498</v>
      </c>
      <c r="B25" s="93" t="s">
        <v>827</v>
      </c>
      <c r="C25" s="91">
        <v>14000</v>
      </c>
      <c r="D25" s="201">
        <v>0.59830000000000005</v>
      </c>
      <c r="E25" s="91">
        <v>24970.799999999999</v>
      </c>
      <c r="F25" s="91">
        <v>14000</v>
      </c>
      <c r="G25" s="203">
        <f t="shared" si="1"/>
        <v>0.56065484485879513</v>
      </c>
      <c r="H25" s="204">
        <f t="shared" si="0"/>
        <v>10970.8</v>
      </c>
      <c r="I25" s="205">
        <v>0</v>
      </c>
      <c r="J25" s="206"/>
      <c r="K25" s="230"/>
      <c r="L25" s="230"/>
    </row>
    <row r="26" spans="1:12" ht="47.25" customHeight="1">
      <c r="A26" s="93" t="s">
        <v>828</v>
      </c>
      <c r="B26" s="93" t="s">
        <v>829</v>
      </c>
      <c r="C26" s="207">
        <v>15000</v>
      </c>
      <c r="D26" s="201">
        <v>0.6</v>
      </c>
      <c r="E26" s="207">
        <v>26960.76</v>
      </c>
      <c r="F26" s="91">
        <v>15000</v>
      </c>
      <c r="G26" s="203">
        <f t="shared" si="1"/>
        <v>0.55636413810293184</v>
      </c>
      <c r="H26" s="204">
        <f t="shared" si="0"/>
        <v>11960.759999999998</v>
      </c>
      <c r="I26" s="205">
        <v>0</v>
      </c>
      <c r="J26" s="206"/>
      <c r="K26" s="230"/>
      <c r="L26" s="230"/>
    </row>
    <row r="27" spans="1:12" ht="45.75" customHeight="1">
      <c r="A27" s="93" t="s">
        <v>332</v>
      </c>
      <c r="B27" s="93" t="s">
        <v>830</v>
      </c>
      <c r="C27" s="91">
        <v>3000</v>
      </c>
      <c r="D27" s="201">
        <v>0.3669</v>
      </c>
      <c r="E27" s="91">
        <v>12149.95</v>
      </c>
      <c r="F27" s="91">
        <v>3000</v>
      </c>
      <c r="G27" s="203">
        <f>F27/E27</f>
        <v>0.24691459635636359</v>
      </c>
      <c r="H27" s="204">
        <f t="shared" si="0"/>
        <v>9149.9500000000007</v>
      </c>
      <c r="I27" s="205">
        <v>0</v>
      </c>
      <c r="J27" s="206"/>
      <c r="K27" s="230"/>
      <c r="L27" s="230"/>
    </row>
    <row r="28" spans="1:12">
      <c r="A28" s="73" t="s">
        <v>38</v>
      </c>
      <c r="B28" s="252"/>
      <c r="C28" s="261">
        <f>SUM(C7:C27)</f>
        <v>381960</v>
      </c>
      <c r="D28" s="208"/>
      <c r="E28" s="208">
        <f>SUM(E7:E27)</f>
        <v>1031694.8899999999</v>
      </c>
      <c r="F28" s="208">
        <f>SUM(F7:F27)</f>
        <v>381960</v>
      </c>
      <c r="G28" s="209"/>
      <c r="H28" s="210">
        <f>SUM(H7:H27)</f>
        <v>649734.89000000013</v>
      </c>
      <c r="I28" s="21">
        <f>SUM(I26:I27)</f>
        <v>0</v>
      </c>
      <c r="J28" s="211"/>
      <c r="K28" s="230"/>
      <c r="L28" s="230"/>
    </row>
    <row r="29" spans="1:12" ht="30.75" customHeight="1">
      <c r="A29" s="297" t="s">
        <v>831</v>
      </c>
      <c r="B29" s="297"/>
      <c r="C29" s="297"/>
      <c r="D29" s="297"/>
      <c r="E29" s="297"/>
      <c r="F29" s="297"/>
      <c r="G29" s="297"/>
      <c r="H29" s="297"/>
      <c r="I29" s="297"/>
      <c r="J29" s="297"/>
      <c r="K29" s="230"/>
      <c r="L29" s="230"/>
    </row>
    <row r="30" spans="1:12" ht="47.25" customHeight="1">
      <c r="A30" s="93" t="s">
        <v>832</v>
      </c>
      <c r="B30" s="93" t="s">
        <v>833</v>
      </c>
      <c r="C30" s="200">
        <v>3000</v>
      </c>
      <c r="D30" s="201">
        <v>0.58250000000000002</v>
      </c>
      <c r="E30" s="200">
        <v>5165</v>
      </c>
      <c r="F30" s="212">
        <v>3000</v>
      </c>
      <c r="G30" s="203">
        <f>F30/E30</f>
        <v>0.58083252662149076</v>
      </c>
      <c r="H30" s="213">
        <f>E30-F30</f>
        <v>2165</v>
      </c>
      <c r="I30" s="205">
        <v>0</v>
      </c>
      <c r="J30" s="214"/>
      <c r="K30" s="230"/>
      <c r="L30" s="230"/>
    </row>
    <row r="31" spans="1:12" ht="47.25" customHeight="1">
      <c r="A31" s="93" t="s">
        <v>834</v>
      </c>
      <c r="B31" s="93" t="s">
        <v>835</v>
      </c>
      <c r="C31" s="200">
        <v>3000</v>
      </c>
      <c r="D31" s="201">
        <v>0.58589999999999998</v>
      </c>
      <c r="E31" s="200">
        <v>5120</v>
      </c>
      <c r="F31" s="212">
        <v>3000</v>
      </c>
      <c r="G31" s="203">
        <f>F31/E31</f>
        <v>0.5859375</v>
      </c>
      <c r="H31" s="213">
        <f>E31-F31</f>
        <v>2120</v>
      </c>
      <c r="I31" s="205">
        <v>0</v>
      </c>
      <c r="J31" s="206"/>
      <c r="K31" s="230"/>
      <c r="L31" s="230"/>
    </row>
    <row r="32" spans="1:12">
      <c r="A32" s="73" t="s">
        <v>38</v>
      </c>
      <c r="B32" s="73"/>
      <c r="C32" s="25">
        <f>SUM(C30:C31)</f>
        <v>6000</v>
      </c>
      <c r="D32" s="21"/>
      <c r="E32" s="21">
        <f>SUM(E30:E31)</f>
        <v>10285</v>
      </c>
      <c r="F32" s="21">
        <f>SUM(F30:F31)</f>
        <v>6000</v>
      </c>
      <c r="G32" s="21"/>
      <c r="H32" s="21">
        <f>SUM(H30:H31)</f>
        <v>4285</v>
      </c>
      <c r="I32" s="21">
        <f>SUM(I30:I31)</f>
        <v>0</v>
      </c>
      <c r="J32" s="21"/>
      <c r="K32" s="230"/>
      <c r="L32" s="230"/>
    </row>
    <row r="33" spans="1:12">
      <c r="A33" s="229" t="s">
        <v>119</v>
      </c>
      <c r="B33" s="229"/>
      <c r="C33" s="262">
        <f>C32+C28</f>
        <v>387960</v>
      </c>
      <c r="D33" s="130"/>
      <c r="E33" s="130">
        <f>E32+E28</f>
        <v>1041979.8899999999</v>
      </c>
      <c r="F33" s="130">
        <f>F32+F28</f>
        <v>387960</v>
      </c>
      <c r="G33" s="130"/>
      <c r="H33" s="130">
        <f>H32+H28</f>
        <v>654019.89000000013</v>
      </c>
      <c r="I33" s="21">
        <f>SUM(I31:I32)</f>
        <v>0</v>
      </c>
      <c r="J33" s="130"/>
      <c r="K33" s="230"/>
      <c r="L33" s="230"/>
    </row>
    <row r="34" spans="1:12">
      <c r="A34" s="299" t="s">
        <v>279</v>
      </c>
      <c r="B34" s="299" t="s">
        <v>1</v>
      </c>
      <c r="C34" s="292" t="s">
        <v>2</v>
      </c>
      <c r="D34" s="292"/>
      <c r="E34" s="292" t="s">
        <v>3</v>
      </c>
      <c r="F34" s="292" t="s">
        <v>4</v>
      </c>
      <c r="G34" s="292"/>
      <c r="H34" s="292" t="s">
        <v>5</v>
      </c>
      <c r="I34" s="292"/>
      <c r="J34" s="293" t="s">
        <v>6</v>
      </c>
      <c r="K34" s="279" t="s">
        <v>280</v>
      </c>
      <c r="L34" s="279"/>
    </row>
    <row r="35" spans="1:12" ht="51">
      <c r="A35" s="299"/>
      <c r="B35" s="299"/>
      <c r="C35" s="259" t="s">
        <v>7</v>
      </c>
      <c r="D35" s="88" t="s">
        <v>8</v>
      </c>
      <c r="E35" s="292"/>
      <c r="F35" s="88" t="s">
        <v>7</v>
      </c>
      <c r="G35" s="88" t="s">
        <v>8</v>
      </c>
      <c r="H35" s="88" t="s">
        <v>9</v>
      </c>
      <c r="I35" s="88" t="s">
        <v>10</v>
      </c>
      <c r="J35" s="293"/>
      <c r="K35" s="27" t="s">
        <v>281</v>
      </c>
      <c r="L35" s="89" t="s">
        <v>282</v>
      </c>
    </row>
    <row r="36" spans="1:12" ht="29.25" customHeight="1">
      <c r="A36" s="294" t="s">
        <v>283</v>
      </c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</row>
    <row r="37" spans="1:12" ht="49.5" customHeight="1">
      <c r="A37" s="291" t="s">
        <v>284</v>
      </c>
      <c r="B37" s="73" t="s">
        <v>285</v>
      </c>
      <c r="C37" s="25">
        <v>250000</v>
      </c>
      <c r="D37" s="76">
        <v>0.69950000000000001</v>
      </c>
      <c r="E37" s="25">
        <v>361678.65</v>
      </c>
      <c r="F37" s="75">
        <v>250000</v>
      </c>
      <c r="G37" s="25">
        <v>69.12</v>
      </c>
      <c r="H37" s="26">
        <v>111678.65</v>
      </c>
      <c r="I37" s="77">
        <v>0</v>
      </c>
      <c r="J37" s="77"/>
      <c r="K37" s="90"/>
      <c r="L37" s="90"/>
    </row>
    <row r="38" spans="1:12" ht="114.75" customHeight="1">
      <c r="A38" s="291"/>
      <c r="B38" s="93" t="s">
        <v>286</v>
      </c>
      <c r="C38" s="91">
        <v>275000</v>
      </c>
      <c r="D38" s="92" t="s">
        <v>287</v>
      </c>
      <c r="E38" s="91">
        <v>424248.34</v>
      </c>
      <c r="F38" s="91">
        <v>275000</v>
      </c>
      <c r="G38" s="93">
        <v>64.819999999999993</v>
      </c>
      <c r="H38" s="94">
        <v>149248.34</v>
      </c>
      <c r="I38" s="77">
        <v>0</v>
      </c>
      <c r="J38" s="95"/>
      <c r="K38" s="90"/>
      <c r="L38" s="90"/>
    </row>
    <row r="39" spans="1:12" ht="60.75" customHeight="1">
      <c r="A39" s="291" t="s">
        <v>288</v>
      </c>
      <c r="B39" s="98" t="s">
        <v>289</v>
      </c>
      <c r="C39" s="96">
        <v>110000</v>
      </c>
      <c r="D39" s="97">
        <v>0.69969999999999999</v>
      </c>
      <c r="E39" s="96">
        <v>157354.74</v>
      </c>
      <c r="F39" s="96">
        <v>110000</v>
      </c>
      <c r="G39" s="98">
        <v>69.91</v>
      </c>
      <c r="H39" s="99">
        <v>47354.74</v>
      </c>
      <c r="I39" s="100">
        <v>0</v>
      </c>
      <c r="J39" s="100"/>
      <c r="K39" s="90"/>
      <c r="L39" s="90"/>
    </row>
    <row r="40" spans="1:12" ht="64.5" customHeight="1">
      <c r="A40" s="291"/>
      <c r="B40" s="103" t="s">
        <v>289</v>
      </c>
      <c r="C40" s="101">
        <v>120000</v>
      </c>
      <c r="D40" s="102">
        <v>0.69989999999999997</v>
      </c>
      <c r="E40" s="101">
        <v>171491.71</v>
      </c>
      <c r="F40" s="101">
        <v>120000</v>
      </c>
      <c r="G40" s="103">
        <v>69.97</v>
      </c>
      <c r="H40" s="104">
        <v>51491.71</v>
      </c>
      <c r="I40" s="105">
        <v>0</v>
      </c>
      <c r="J40" s="105"/>
      <c r="K40" s="90"/>
      <c r="L40" s="90"/>
    </row>
    <row r="41" spans="1:12" ht="89.25">
      <c r="A41" s="291" t="s">
        <v>290</v>
      </c>
      <c r="B41" s="108" t="s">
        <v>291</v>
      </c>
      <c r="C41" s="106">
        <v>50000</v>
      </c>
      <c r="D41" s="107" t="s">
        <v>292</v>
      </c>
      <c r="E41" s="106">
        <v>78295.320000000007</v>
      </c>
      <c r="F41" s="106">
        <v>50000</v>
      </c>
      <c r="G41" s="108">
        <v>63.86</v>
      </c>
      <c r="H41" s="109">
        <v>28295.32</v>
      </c>
      <c r="I41" s="110">
        <v>0</v>
      </c>
      <c r="J41" s="110"/>
      <c r="K41" s="90"/>
      <c r="L41" s="90"/>
    </row>
    <row r="42" spans="1:12" ht="86.25" customHeight="1">
      <c r="A42" s="291"/>
      <c r="B42" s="108" t="s">
        <v>293</v>
      </c>
      <c r="C42" s="106">
        <v>40000</v>
      </c>
      <c r="D42" s="111">
        <v>0.69079999999999997</v>
      </c>
      <c r="E42" s="106">
        <v>68613.13</v>
      </c>
      <c r="F42" s="106">
        <v>40000</v>
      </c>
      <c r="G42" s="106">
        <v>58.3</v>
      </c>
      <c r="H42" s="109">
        <v>28613.13</v>
      </c>
      <c r="I42" s="110">
        <v>0</v>
      </c>
      <c r="J42" s="110"/>
      <c r="K42" s="90"/>
      <c r="L42" s="90"/>
    </row>
    <row r="43" spans="1:12" ht="174.75" customHeight="1">
      <c r="A43" s="295" t="s">
        <v>294</v>
      </c>
      <c r="B43" s="98" t="s">
        <v>295</v>
      </c>
      <c r="C43" s="96">
        <v>110000</v>
      </c>
      <c r="D43" s="112">
        <v>0.66069999999999995</v>
      </c>
      <c r="E43" s="96">
        <v>191107.09</v>
      </c>
      <c r="F43" s="96">
        <v>110000</v>
      </c>
      <c r="G43" s="98">
        <v>57.56</v>
      </c>
      <c r="H43" s="99">
        <v>81107.09</v>
      </c>
      <c r="I43" s="100">
        <v>0</v>
      </c>
      <c r="J43" s="100"/>
      <c r="K43" s="90"/>
      <c r="L43" s="90"/>
    </row>
    <row r="44" spans="1:12" ht="165.75">
      <c r="A44" s="296"/>
      <c r="B44" s="103" t="s">
        <v>295</v>
      </c>
      <c r="C44" s="101">
        <v>120000</v>
      </c>
      <c r="D44" s="102">
        <v>0.69520000000000004</v>
      </c>
      <c r="E44" s="101">
        <v>189125.8</v>
      </c>
      <c r="F44" s="101">
        <v>120000</v>
      </c>
      <c r="G44" s="103">
        <v>63.45</v>
      </c>
      <c r="H44" s="104">
        <v>69125.8</v>
      </c>
      <c r="I44" s="105">
        <v>0</v>
      </c>
      <c r="J44" s="105"/>
      <c r="K44" s="90"/>
      <c r="L44" s="90"/>
    </row>
    <row r="45" spans="1:12" ht="75" customHeight="1">
      <c r="A45" s="291" t="s">
        <v>296</v>
      </c>
      <c r="B45" s="98" t="s">
        <v>297</v>
      </c>
      <c r="C45" s="96">
        <v>80000</v>
      </c>
      <c r="D45" s="97">
        <v>0.69320000000000004</v>
      </c>
      <c r="E45" s="96">
        <v>115400</v>
      </c>
      <c r="F45" s="96">
        <v>80000</v>
      </c>
      <c r="G45" s="98">
        <v>69.319999999999993</v>
      </c>
      <c r="H45" s="99">
        <v>35400</v>
      </c>
      <c r="I45" s="100">
        <v>0</v>
      </c>
      <c r="J45" s="100"/>
      <c r="K45" s="90"/>
      <c r="L45" s="90"/>
    </row>
    <row r="46" spans="1:12" ht="76.5" customHeight="1">
      <c r="A46" s="291"/>
      <c r="B46" s="98" t="s">
        <v>297</v>
      </c>
      <c r="C46" s="96">
        <v>80000</v>
      </c>
      <c r="D46" s="97">
        <v>0.59609999999999996</v>
      </c>
      <c r="E46" s="96">
        <v>169336.73</v>
      </c>
      <c r="F46" s="96">
        <v>80000</v>
      </c>
      <c r="G46" s="98">
        <v>47.24</v>
      </c>
      <c r="H46" s="99">
        <v>89336.73</v>
      </c>
      <c r="I46" s="100">
        <v>0</v>
      </c>
      <c r="J46" s="100"/>
      <c r="K46" s="90"/>
      <c r="L46" s="90"/>
    </row>
    <row r="47" spans="1:12" ht="38.25">
      <c r="A47" s="291" t="s">
        <v>298</v>
      </c>
      <c r="B47" s="98" t="s">
        <v>299</v>
      </c>
      <c r="C47" s="96">
        <v>30000</v>
      </c>
      <c r="D47" s="113" t="s">
        <v>300</v>
      </c>
      <c r="E47" s="96">
        <v>75014</v>
      </c>
      <c r="F47" s="96">
        <v>30000</v>
      </c>
      <c r="G47" s="98">
        <v>39.99</v>
      </c>
      <c r="H47" s="99">
        <v>45014</v>
      </c>
      <c r="I47" s="100">
        <v>0</v>
      </c>
      <c r="J47" s="100"/>
      <c r="K47" s="90"/>
      <c r="L47" s="90"/>
    </row>
    <row r="48" spans="1:12" ht="114.75">
      <c r="A48" s="291"/>
      <c r="B48" s="98" t="s">
        <v>301</v>
      </c>
      <c r="C48" s="96">
        <v>30000</v>
      </c>
      <c r="D48" s="113" t="s">
        <v>302</v>
      </c>
      <c r="E48" s="96">
        <v>45791.03</v>
      </c>
      <c r="F48" s="96">
        <v>30000</v>
      </c>
      <c r="G48" s="98">
        <v>66.52</v>
      </c>
      <c r="H48" s="99">
        <v>15791.03</v>
      </c>
      <c r="I48" s="100">
        <v>0</v>
      </c>
      <c r="J48" s="100"/>
      <c r="K48" s="90"/>
      <c r="L48" s="90"/>
    </row>
    <row r="49" spans="1:12" ht="76.5">
      <c r="A49" s="295" t="s">
        <v>290</v>
      </c>
      <c r="B49" s="98" t="s">
        <v>303</v>
      </c>
      <c r="C49" s="96">
        <v>45000</v>
      </c>
      <c r="D49" s="97">
        <v>0.68930000000000002</v>
      </c>
      <c r="E49" s="96">
        <v>71828.39</v>
      </c>
      <c r="F49" s="96">
        <v>45000</v>
      </c>
      <c r="G49" s="98">
        <v>62.65</v>
      </c>
      <c r="H49" s="99">
        <v>26828.39</v>
      </c>
      <c r="I49" s="100">
        <v>0</v>
      </c>
      <c r="J49" s="100"/>
      <c r="K49" s="90"/>
      <c r="L49" s="90"/>
    </row>
    <row r="50" spans="1:12" ht="76.5">
      <c r="A50" s="296"/>
      <c r="B50" s="98" t="s">
        <v>303</v>
      </c>
      <c r="C50" s="96">
        <v>50000</v>
      </c>
      <c r="D50" s="97">
        <v>0.68489999999999995</v>
      </c>
      <c r="E50" s="96">
        <v>78752.73</v>
      </c>
      <c r="F50" s="96">
        <v>50000</v>
      </c>
      <c r="G50" s="98">
        <v>63.49</v>
      </c>
      <c r="H50" s="99">
        <v>28752.73</v>
      </c>
      <c r="I50" s="100">
        <v>0</v>
      </c>
      <c r="J50" s="100"/>
      <c r="K50" s="90"/>
      <c r="L50" s="90"/>
    </row>
    <row r="51" spans="1:12" ht="66" customHeight="1">
      <c r="A51" s="126" t="s">
        <v>304</v>
      </c>
      <c r="B51" s="98" t="s">
        <v>305</v>
      </c>
      <c r="C51" s="96">
        <v>45000</v>
      </c>
      <c r="D51" s="97">
        <v>0.58140000000000003</v>
      </c>
      <c r="E51" s="96">
        <v>80143.199999999997</v>
      </c>
      <c r="F51" s="96">
        <v>45000</v>
      </c>
      <c r="G51" s="98">
        <v>56.15</v>
      </c>
      <c r="H51" s="99">
        <v>35143.199999999997</v>
      </c>
      <c r="I51" s="100">
        <v>0</v>
      </c>
      <c r="J51" s="100"/>
      <c r="K51" s="90"/>
      <c r="L51" s="90"/>
    </row>
    <row r="52" spans="1:12" ht="60" customHeight="1">
      <c r="A52" s="126" t="s">
        <v>304</v>
      </c>
      <c r="B52" s="98" t="s">
        <v>306</v>
      </c>
      <c r="C52" s="96">
        <v>50000</v>
      </c>
      <c r="D52" s="113" t="s">
        <v>307</v>
      </c>
      <c r="E52" s="96">
        <v>75861.52</v>
      </c>
      <c r="F52" s="96">
        <v>50000</v>
      </c>
      <c r="G52" s="98">
        <v>65.91</v>
      </c>
      <c r="H52" s="99">
        <v>25861.52</v>
      </c>
      <c r="I52" s="100">
        <v>0</v>
      </c>
      <c r="J52" s="100"/>
      <c r="K52" s="90"/>
      <c r="L52" s="90"/>
    </row>
    <row r="53" spans="1:12" ht="73.5" customHeight="1">
      <c r="A53" s="126" t="s">
        <v>308</v>
      </c>
      <c r="B53" s="73" t="s">
        <v>309</v>
      </c>
      <c r="C53" s="25">
        <v>7500</v>
      </c>
      <c r="D53" s="76">
        <v>0.69440000000000002</v>
      </c>
      <c r="E53" s="25">
        <v>10800</v>
      </c>
      <c r="F53" s="25">
        <v>7500</v>
      </c>
      <c r="G53" s="73">
        <v>69.44</v>
      </c>
      <c r="H53" s="26">
        <v>3300</v>
      </c>
      <c r="I53" s="77">
        <v>0</v>
      </c>
      <c r="J53" s="77"/>
      <c r="K53" s="90"/>
      <c r="L53" s="90"/>
    </row>
    <row r="54" spans="1:12" ht="71.25" customHeight="1">
      <c r="A54" s="126" t="s">
        <v>308</v>
      </c>
      <c r="B54" s="73" t="s">
        <v>310</v>
      </c>
      <c r="C54" s="25">
        <v>8500</v>
      </c>
      <c r="D54" s="76">
        <v>0.6996</v>
      </c>
      <c r="E54" s="25">
        <v>12150</v>
      </c>
      <c r="F54" s="25">
        <v>8500</v>
      </c>
      <c r="G54" s="73">
        <v>69.959999999999994</v>
      </c>
      <c r="H54" s="26">
        <v>3650</v>
      </c>
      <c r="I54" s="77">
        <v>0</v>
      </c>
      <c r="J54" s="77"/>
      <c r="K54" s="90"/>
      <c r="L54" s="90"/>
    </row>
    <row r="55" spans="1:12" ht="82.5" customHeight="1">
      <c r="A55" s="291" t="s">
        <v>311</v>
      </c>
      <c r="B55" s="73" t="s">
        <v>312</v>
      </c>
      <c r="C55" s="25">
        <v>11500</v>
      </c>
      <c r="D55" s="76">
        <v>0.68889999999999996</v>
      </c>
      <c r="E55" s="25">
        <v>17397</v>
      </c>
      <c r="F55" s="25">
        <v>11500</v>
      </c>
      <c r="G55" s="114">
        <v>66.099999999999994</v>
      </c>
      <c r="H55" s="26">
        <v>5897</v>
      </c>
      <c r="I55" s="77">
        <v>0</v>
      </c>
      <c r="J55" s="77"/>
      <c r="K55" s="90"/>
      <c r="L55" s="90"/>
    </row>
    <row r="56" spans="1:12" ht="100.5" customHeight="1">
      <c r="A56" s="291"/>
      <c r="B56" s="73" t="s">
        <v>313</v>
      </c>
      <c r="C56" s="25">
        <v>20000</v>
      </c>
      <c r="D56" s="76">
        <v>0.6925</v>
      </c>
      <c r="E56" s="25">
        <v>31259.14</v>
      </c>
      <c r="F56" s="25">
        <v>20000</v>
      </c>
      <c r="G56" s="73">
        <v>63.98</v>
      </c>
      <c r="H56" s="26">
        <v>11259.14</v>
      </c>
      <c r="I56" s="77">
        <v>0</v>
      </c>
      <c r="J56" s="77"/>
      <c r="K56" s="90"/>
      <c r="L56" s="90"/>
    </row>
    <row r="57" spans="1:12" ht="64.5" customHeight="1">
      <c r="A57" s="295" t="s">
        <v>314</v>
      </c>
      <c r="B57" s="73" t="s">
        <v>315</v>
      </c>
      <c r="C57" s="25">
        <v>17000</v>
      </c>
      <c r="D57" s="76">
        <v>0.67459999999999998</v>
      </c>
      <c r="E57" s="25">
        <v>27691.02</v>
      </c>
      <c r="F57" s="25">
        <v>17000</v>
      </c>
      <c r="G57" s="73">
        <v>62.89</v>
      </c>
      <c r="H57" s="26">
        <v>10691.02</v>
      </c>
      <c r="I57" s="77">
        <v>0</v>
      </c>
      <c r="J57" s="77"/>
      <c r="K57" s="90"/>
      <c r="L57" s="90"/>
    </row>
    <row r="58" spans="1:12" ht="64.5" customHeight="1">
      <c r="A58" s="296"/>
      <c r="B58" s="73" t="s">
        <v>316</v>
      </c>
      <c r="C58" s="25">
        <v>20000</v>
      </c>
      <c r="D58" s="76">
        <v>0.68359999999999999</v>
      </c>
      <c r="E58" s="25">
        <v>38938.04</v>
      </c>
      <c r="F58" s="25">
        <v>20000</v>
      </c>
      <c r="G58" s="73">
        <v>51.36</v>
      </c>
      <c r="H58" s="26">
        <v>18938.04</v>
      </c>
      <c r="I58" s="77">
        <v>0</v>
      </c>
      <c r="J58" s="77"/>
      <c r="K58" s="90"/>
      <c r="L58" s="90"/>
    </row>
    <row r="59" spans="1:12" ht="72.75" customHeight="1">
      <c r="A59" s="291" t="s">
        <v>317</v>
      </c>
      <c r="B59" s="117" t="s">
        <v>318</v>
      </c>
      <c r="C59" s="115">
        <v>20000</v>
      </c>
      <c r="D59" s="116" t="s">
        <v>300</v>
      </c>
      <c r="E59" s="115">
        <v>28917.49</v>
      </c>
      <c r="F59" s="115">
        <v>20000</v>
      </c>
      <c r="G59" s="117">
        <v>69.16</v>
      </c>
      <c r="H59" s="118">
        <v>8917.49</v>
      </c>
      <c r="I59" s="119">
        <v>0</v>
      </c>
      <c r="J59" s="119"/>
      <c r="K59" s="90"/>
      <c r="L59" s="90"/>
    </row>
    <row r="60" spans="1:12" ht="86.25" customHeight="1">
      <c r="A60" s="291"/>
      <c r="B60" s="117" t="s">
        <v>319</v>
      </c>
      <c r="C60" s="115">
        <v>27000</v>
      </c>
      <c r="D60" s="120">
        <v>0.69230000000000003</v>
      </c>
      <c r="E60" s="115">
        <v>40253.980000000003</v>
      </c>
      <c r="F60" s="115">
        <v>27000</v>
      </c>
      <c r="G60" s="117">
        <v>67.069999999999993</v>
      </c>
      <c r="H60" s="118">
        <v>13253.98</v>
      </c>
      <c r="I60" s="119">
        <v>0</v>
      </c>
      <c r="J60" s="119"/>
      <c r="K60" s="90"/>
      <c r="L60" s="90"/>
    </row>
    <row r="61" spans="1:12" ht="86.25" customHeight="1">
      <c r="A61" s="126" t="s">
        <v>290</v>
      </c>
      <c r="B61" s="117" t="s">
        <v>320</v>
      </c>
      <c r="C61" s="115">
        <v>2000</v>
      </c>
      <c r="D61" s="120">
        <v>0.66669999999999996</v>
      </c>
      <c r="E61" s="115">
        <v>9634.4</v>
      </c>
      <c r="F61" s="115">
        <v>2000</v>
      </c>
      <c r="G61" s="117">
        <v>20.76</v>
      </c>
      <c r="H61" s="118">
        <v>7634.4</v>
      </c>
      <c r="I61" s="119">
        <v>0</v>
      </c>
      <c r="J61" s="119"/>
      <c r="K61" s="90"/>
      <c r="L61" s="90"/>
    </row>
    <row r="62" spans="1:12" ht="76.5">
      <c r="A62" s="126" t="s">
        <v>290</v>
      </c>
      <c r="B62" s="117" t="s">
        <v>320</v>
      </c>
      <c r="C62" s="115">
        <v>4000</v>
      </c>
      <c r="D62" s="120">
        <v>0.68969999999999998</v>
      </c>
      <c r="E62" s="115">
        <v>34553.919999999998</v>
      </c>
      <c r="F62" s="115">
        <v>4000</v>
      </c>
      <c r="G62" s="117">
        <v>11.58</v>
      </c>
      <c r="H62" s="118">
        <v>30553.919999999998</v>
      </c>
      <c r="I62" s="119">
        <v>0</v>
      </c>
      <c r="J62" s="119"/>
      <c r="K62" s="90"/>
      <c r="L62" s="90"/>
    </row>
    <row r="63" spans="1:12" ht="63.75">
      <c r="A63" s="126" t="s">
        <v>290</v>
      </c>
      <c r="B63" s="117" t="s">
        <v>321</v>
      </c>
      <c r="C63" s="115">
        <v>2000</v>
      </c>
      <c r="D63" s="120">
        <v>0.66669999999999996</v>
      </c>
      <c r="E63" s="115">
        <v>12030</v>
      </c>
      <c r="F63" s="115">
        <v>2000</v>
      </c>
      <c r="G63" s="117">
        <v>16.63</v>
      </c>
      <c r="H63" s="118">
        <v>10030</v>
      </c>
      <c r="I63" s="119">
        <v>0</v>
      </c>
      <c r="J63" s="119"/>
      <c r="K63" s="90"/>
      <c r="L63" s="90"/>
    </row>
    <row r="64" spans="1:12" ht="63.75">
      <c r="A64" s="126" t="s">
        <v>290</v>
      </c>
      <c r="B64" s="117" t="s">
        <v>321</v>
      </c>
      <c r="C64" s="115">
        <v>5000</v>
      </c>
      <c r="D64" s="120">
        <v>0.66439999999999999</v>
      </c>
      <c r="E64" s="115">
        <v>37029.599999999999</v>
      </c>
      <c r="F64" s="115">
        <v>5000</v>
      </c>
      <c r="G64" s="117">
        <v>13.5</v>
      </c>
      <c r="H64" s="118">
        <v>32029.599999999999</v>
      </c>
      <c r="I64" s="119">
        <v>0</v>
      </c>
      <c r="J64" s="119"/>
      <c r="K64" s="90"/>
      <c r="L64" s="90"/>
    </row>
    <row r="65" spans="1:12" ht="90" customHeight="1">
      <c r="A65" s="290" t="s">
        <v>322</v>
      </c>
      <c r="B65" s="117" t="s">
        <v>323</v>
      </c>
      <c r="C65" s="115">
        <v>2000</v>
      </c>
      <c r="D65" s="120">
        <v>0.68969999999999998</v>
      </c>
      <c r="E65" s="115">
        <v>3019.95</v>
      </c>
      <c r="F65" s="115">
        <v>2000</v>
      </c>
      <c r="G65" s="117">
        <v>66.23</v>
      </c>
      <c r="H65" s="118">
        <v>1019.95</v>
      </c>
      <c r="I65" s="119">
        <v>0</v>
      </c>
      <c r="J65" s="119"/>
      <c r="K65" s="90"/>
      <c r="L65" s="90"/>
    </row>
    <row r="66" spans="1:12" ht="90" customHeight="1">
      <c r="A66" s="290"/>
      <c r="B66" s="117" t="s">
        <v>323</v>
      </c>
      <c r="C66" s="115">
        <v>2000</v>
      </c>
      <c r="D66" s="120">
        <v>0.66669999999999996</v>
      </c>
      <c r="E66" s="115">
        <v>3042.77</v>
      </c>
      <c r="F66" s="115">
        <v>2000</v>
      </c>
      <c r="G66" s="117">
        <v>65.73</v>
      </c>
      <c r="H66" s="118">
        <v>1042.77</v>
      </c>
      <c r="I66" s="119">
        <v>0</v>
      </c>
      <c r="J66" s="119"/>
      <c r="K66" s="90"/>
      <c r="L66" s="90"/>
    </row>
    <row r="67" spans="1:12" ht="72.75" customHeight="1">
      <c r="A67" s="290" t="s">
        <v>324</v>
      </c>
      <c r="B67" s="73" t="s">
        <v>325</v>
      </c>
      <c r="C67" s="25">
        <v>7500</v>
      </c>
      <c r="D67" s="76">
        <v>0.69420000000000004</v>
      </c>
      <c r="E67" s="25">
        <v>10803.8</v>
      </c>
      <c r="F67" s="25">
        <v>7500</v>
      </c>
      <c r="G67" s="73">
        <v>69.42</v>
      </c>
      <c r="H67" s="26">
        <v>3303.8</v>
      </c>
      <c r="I67" s="77">
        <v>0</v>
      </c>
      <c r="J67" s="77"/>
      <c r="K67" s="90"/>
      <c r="L67" s="90"/>
    </row>
    <row r="68" spans="1:12" ht="71.25" customHeight="1">
      <c r="A68" s="290"/>
      <c r="B68" s="73" t="s">
        <v>326</v>
      </c>
      <c r="C68" s="25">
        <v>7000</v>
      </c>
      <c r="D68" s="116" t="s">
        <v>292</v>
      </c>
      <c r="E68" s="25">
        <v>10000</v>
      </c>
      <c r="F68" s="25">
        <v>7000</v>
      </c>
      <c r="G68" s="114">
        <v>70</v>
      </c>
      <c r="H68" s="26">
        <v>3000</v>
      </c>
      <c r="I68" s="77">
        <v>0</v>
      </c>
      <c r="J68" s="77"/>
      <c r="K68" s="90"/>
      <c r="L68" s="90"/>
    </row>
    <row r="69" spans="1:12" ht="91.5" customHeight="1">
      <c r="A69" s="73" t="s">
        <v>327</v>
      </c>
      <c r="B69" s="73" t="s">
        <v>328</v>
      </c>
      <c r="C69" s="25">
        <v>20000</v>
      </c>
      <c r="D69" s="76">
        <v>0.62109999999999999</v>
      </c>
      <c r="E69" s="25">
        <v>33675.25</v>
      </c>
      <c r="F69" s="25">
        <v>20000</v>
      </c>
      <c r="G69" s="73">
        <v>59.39</v>
      </c>
      <c r="H69" s="26">
        <v>13675.25</v>
      </c>
      <c r="I69" s="77">
        <v>0</v>
      </c>
      <c r="J69" s="77"/>
      <c r="K69" s="90"/>
      <c r="L69" s="90"/>
    </row>
    <row r="70" spans="1:12" ht="109.5" customHeight="1">
      <c r="A70" s="291" t="s">
        <v>329</v>
      </c>
      <c r="B70" s="98" t="s">
        <v>330</v>
      </c>
      <c r="C70" s="96">
        <v>8000</v>
      </c>
      <c r="D70" s="97">
        <v>0.57140000000000002</v>
      </c>
      <c r="E70" s="96">
        <v>14000</v>
      </c>
      <c r="F70" s="96">
        <v>8000</v>
      </c>
      <c r="G70" s="98">
        <v>57.14</v>
      </c>
      <c r="H70" s="99">
        <v>6000</v>
      </c>
      <c r="I70" s="100">
        <v>0</v>
      </c>
      <c r="J70" s="100"/>
      <c r="K70" s="90"/>
      <c r="L70" s="90"/>
    </row>
    <row r="71" spans="1:12" ht="78.75" customHeight="1">
      <c r="A71" s="291"/>
      <c r="B71" s="98" t="s">
        <v>331</v>
      </c>
      <c r="C71" s="96">
        <v>7000</v>
      </c>
      <c r="D71" s="97">
        <v>0.63639999999999997</v>
      </c>
      <c r="E71" s="96">
        <v>12000</v>
      </c>
      <c r="F71" s="96">
        <v>7000</v>
      </c>
      <c r="G71" s="98">
        <v>58.33</v>
      </c>
      <c r="H71" s="99">
        <v>5000</v>
      </c>
      <c r="I71" s="100">
        <v>0</v>
      </c>
      <c r="J71" s="100"/>
      <c r="K71" s="90"/>
      <c r="L71" s="90"/>
    </row>
    <row r="72" spans="1:12" ht="71.25" customHeight="1">
      <c r="A72" s="126" t="s">
        <v>332</v>
      </c>
      <c r="B72" s="73" t="s">
        <v>333</v>
      </c>
      <c r="C72" s="25">
        <v>7000</v>
      </c>
      <c r="D72" s="76">
        <v>0.53620000000000001</v>
      </c>
      <c r="E72" s="25">
        <v>11551.31</v>
      </c>
      <c r="F72" s="25">
        <v>6330.22</v>
      </c>
      <c r="G72" s="114">
        <v>54.8</v>
      </c>
      <c r="H72" s="26">
        <v>5221.09</v>
      </c>
      <c r="I72" s="77">
        <v>0</v>
      </c>
      <c r="J72" s="77"/>
      <c r="K72" s="121">
        <v>669.78</v>
      </c>
      <c r="L72" s="122">
        <v>44603</v>
      </c>
    </row>
    <row r="73" spans="1:12" ht="90" customHeight="1">
      <c r="A73" s="126" t="s">
        <v>334</v>
      </c>
      <c r="B73" s="73" t="s">
        <v>335</v>
      </c>
      <c r="C73" s="25">
        <v>5000</v>
      </c>
      <c r="D73" s="76">
        <v>0.58750000000000002</v>
      </c>
      <c r="E73" s="25">
        <v>12643.45</v>
      </c>
      <c r="F73" s="25">
        <v>5000</v>
      </c>
      <c r="G73" s="73">
        <v>39.950000000000003</v>
      </c>
      <c r="H73" s="26">
        <v>7643.45</v>
      </c>
      <c r="I73" s="77">
        <v>0</v>
      </c>
      <c r="J73" s="77"/>
      <c r="K73" s="90"/>
      <c r="L73" s="90"/>
    </row>
    <row r="74" spans="1:12" ht="38.25" customHeight="1">
      <c r="A74" s="291" t="s">
        <v>288</v>
      </c>
      <c r="B74" s="98" t="s">
        <v>336</v>
      </c>
      <c r="C74" s="96">
        <v>180000</v>
      </c>
      <c r="D74" s="113" t="s">
        <v>337</v>
      </c>
      <c r="E74" s="96">
        <v>259000</v>
      </c>
      <c r="F74" s="96">
        <v>180000</v>
      </c>
      <c r="G74" s="123">
        <v>69.5</v>
      </c>
      <c r="H74" s="99">
        <v>79000</v>
      </c>
      <c r="I74" s="100">
        <v>0</v>
      </c>
      <c r="J74" s="100"/>
      <c r="K74" s="90"/>
      <c r="L74" s="90"/>
    </row>
    <row r="75" spans="1:12" ht="39" customHeight="1">
      <c r="A75" s="291"/>
      <c r="B75" s="98" t="s">
        <v>336</v>
      </c>
      <c r="C75" s="96">
        <v>90000</v>
      </c>
      <c r="D75" s="97">
        <v>0.69230000000000003</v>
      </c>
      <c r="E75" s="96">
        <v>130000</v>
      </c>
      <c r="F75" s="96">
        <v>90000</v>
      </c>
      <c r="G75" s="98">
        <v>69.23</v>
      </c>
      <c r="H75" s="99">
        <v>40000</v>
      </c>
      <c r="I75" s="100">
        <v>0</v>
      </c>
      <c r="J75" s="100"/>
      <c r="K75" s="90"/>
      <c r="L75" s="90"/>
    </row>
    <row r="76" spans="1:12">
      <c r="A76" s="73" t="s">
        <v>38</v>
      </c>
      <c r="B76" s="103"/>
      <c r="C76" s="101">
        <f>SUM(C37:C75)</f>
        <v>1965000</v>
      </c>
      <c r="D76" s="124"/>
      <c r="E76" s="124">
        <f>SUM(E37:E75)</f>
        <v>3154433.5000000009</v>
      </c>
      <c r="F76" s="124">
        <f>SUM(F37:F75)</f>
        <v>1964330.22</v>
      </c>
      <c r="G76" s="124"/>
      <c r="H76" s="124">
        <f>SUM(H37:H75)</f>
        <v>1190103.2800000003</v>
      </c>
      <c r="I76" s="124">
        <f>SUM(I37:I75)</f>
        <v>0</v>
      </c>
      <c r="J76" s="124"/>
      <c r="K76" s="124">
        <f>SUM(K37:K75)</f>
        <v>669.78</v>
      </c>
      <c r="L76" s="124"/>
    </row>
    <row r="77" spans="1:12">
      <c r="A77" s="294" t="s">
        <v>338</v>
      </c>
      <c r="B77" s="294"/>
      <c r="C77" s="294"/>
      <c r="D77" s="294"/>
      <c r="E77" s="294"/>
      <c r="F77" s="294"/>
      <c r="G77" s="294"/>
      <c r="H77" s="294"/>
      <c r="I77" s="294"/>
      <c r="J77" s="294"/>
      <c r="K77" s="294"/>
      <c r="L77" s="294"/>
    </row>
    <row r="78" spans="1:12" ht="106.5" customHeight="1">
      <c r="A78" s="291" t="s">
        <v>339</v>
      </c>
      <c r="B78" s="73" t="s">
        <v>340</v>
      </c>
      <c r="C78" s="25">
        <v>520000</v>
      </c>
      <c r="D78" s="73">
        <v>69.95</v>
      </c>
      <c r="E78" s="25">
        <v>743380.23</v>
      </c>
      <c r="F78" s="75">
        <v>520000</v>
      </c>
      <c r="G78" s="73">
        <v>69.95</v>
      </c>
      <c r="H78" s="25">
        <v>223380.23</v>
      </c>
      <c r="I78" s="73">
        <v>0</v>
      </c>
      <c r="J78" s="73"/>
      <c r="K78" s="90"/>
      <c r="L78" s="90"/>
    </row>
    <row r="79" spans="1:12" ht="100.5" customHeight="1">
      <c r="A79" s="291"/>
      <c r="B79" s="73" t="s">
        <v>341</v>
      </c>
      <c r="C79" s="25">
        <v>560000</v>
      </c>
      <c r="D79" s="73">
        <v>69.95</v>
      </c>
      <c r="E79" s="25">
        <v>800600.01</v>
      </c>
      <c r="F79" s="75">
        <v>560000</v>
      </c>
      <c r="G79" s="73">
        <v>69.95</v>
      </c>
      <c r="H79" s="25">
        <v>240600.01</v>
      </c>
      <c r="I79" s="73">
        <v>0</v>
      </c>
      <c r="J79" s="73"/>
      <c r="K79" s="90"/>
      <c r="L79" s="90"/>
    </row>
    <row r="80" spans="1:12" ht="156" customHeight="1">
      <c r="A80" s="291" t="s">
        <v>342</v>
      </c>
      <c r="B80" s="98" t="s">
        <v>343</v>
      </c>
      <c r="C80" s="125">
        <v>650000</v>
      </c>
      <c r="D80" s="126">
        <v>56.23</v>
      </c>
      <c r="E80" s="127">
        <v>1494099.63</v>
      </c>
      <c r="F80" s="125">
        <v>649999.64</v>
      </c>
      <c r="G80" s="112">
        <v>0.435</v>
      </c>
      <c r="H80" s="125">
        <v>844099.99</v>
      </c>
      <c r="I80" s="126">
        <v>0</v>
      </c>
      <c r="J80" s="98"/>
      <c r="K80" s="90"/>
      <c r="L80" s="90"/>
    </row>
    <row r="81" spans="1:12" ht="114.75">
      <c r="A81" s="291"/>
      <c r="B81" s="98" t="s">
        <v>343</v>
      </c>
      <c r="C81" s="96">
        <v>780000</v>
      </c>
      <c r="D81" s="98">
        <v>64.430000000000007</v>
      </c>
      <c r="E81" s="96">
        <v>1256902.82</v>
      </c>
      <c r="F81" s="75">
        <v>780000</v>
      </c>
      <c r="G81" s="98">
        <v>62.06</v>
      </c>
      <c r="H81" s="96">
        <v>476902.82</v>
      </c>
      <c r="I81" s="98">
        <v>0</v>
      </c>
      <c r="J81" s="98"/>
      <c r="K81" s="90"/>
      <c r="L81" s="90"/>
    </row>
    <row r="82" spans="1:12" ht="114.75">
      <c r="A82" s="126" t="s">
        <v>344</v>
      </c>
      <c r="B82" s="108" t="s">
        <v>345</v>
      </c>
      <c r="C82" s="106">
        <v>260000</v>
      </c>
      <c r="D82" s="108">
        <v>46.22</v>
      </c>
      <c r="E82" s="106">
        <v>539833.06999999995</v>
      </c>
      <c r="F82" s="75">
        <v>260000</v>
      </c>
      <c r="G82" s="108">
        <v>48.16</v>
      </c>
      <c r="H82" s="106">
        <v>279833.07</v>
      </c>
      <c r="I82" s="108">
        <v>0</v>
      </c>
      <c r="J82" s="108"/>
      <c r="K82" s="90"/>
      <c r="L82" s="90"/>
    </row>
    <row r="83" spans="1:12" ht="114.75">
      <c r="A83" s="126" t="s">
        <v>344</v>
      </c>
      <c r="B83" s="108" t="s">
        <v>345</v>
      </c>
      <c r="C83" s="106">
        <v>290000</v>
      </c>
      <c r="D83" s="108">
        <v>66.13</v>
      </c>
      <c r="E83" s="106">
        <v>438500</v>
      </c>
      <c r="F83" s="75">
        <v>290000</v>
      </c>
      <c r="G83" s="108">
        <v>66.13</v>
      </c>
      <c r="H83" s="106">
        <v>148500</v>
      </c>
      <c r="I83" s="108">
        <v>0</v>
      </c>
      <c r="J83" s="108"/>
      <c r="K83" s="90"/>
      <c r="L83" s="90"/>
    </row>
    <row r="84" spans="1:12" ht="91.5" customHeight="1">
      <c r="A84" s="291" t="s">
        <v>346</v>
      </c>
      <c r="B84" s="73" t="s">
        <v>347</v>
      </c>
      <c r="C84" s="115">
        <v>180000</v>
      </c>
      <c r="D84" s="117">
        <v>65.22</v>
      </c>
      <c r="E84" s="115">
        <v>279251.51</v>
      </c>
      <c r="F84" s="127">
        <v>180000</v>
      </c>
      <c r="G84" s="117">
        <v>64.459999999999994</v>
      </c>
      <c r="H84" s="115">
        <v>99251.51</v>
      </c>
      <c r="I84" s="73">
        <v>0</v>
      </c>
      <c r="J84" s="73"/>
      <c r="K84" s="90"/>
      <c r="L84" s="90"/>
    </row>
    <row r="85" spans="1:12" ht="97.5" customHeight="1">
      <c r="A85" s="291"/>
      <c r="B85" s="73" t="s">
        <v>348</v>
      </c>
      <c r="C85" s="115">
        <v>240000</v>
      </c>
      <c r="D85" s="117">
        <v>68.87</v>
      </c>
      <c r="E85" s="115">
        <v>337327.59</v>
      </c>
      <c r="F85" s="115">
        <v>235000</v>
      </c>
      <c r="G85" s="128">
        <v>69.67</v>
      </c>
      <c r="H85" s="115">
        <v>102327.59</v>
      </c>
      <c r="I85" s="73">
        <v>0</v>
      </c>
      <c r="J85" s="73"/>
      <c r="K85" s="90"/>
      <c r="L85" s="90"/>
    </row>
    <row r="86" spans="1:12">
      <c r="A86" s="73" t="s">
        <v>38</v>
      </c>
      <c r="B86" s="258"/>
      <c r="C86" s="202">
        <f>SUM(C78:C85)</f>
        <v>3480000</v>
      </c>
      <c r="D86" s="129"/>
      <c r="E86" s="129">
        <f>SUM(E78:E85)</f>
        <v>5889894.8600000003</v>
      </c>
      <c r="F86" s="129">
        <f>SUM(F78:F85)</f>
        <v>3474999.64</v>
      </c>
      <c r="G86" s="129"/>
      <c r="H86" s="129">
        <f>SUM(H78:H85)</f>
        <v>2414895.2199999997</v>
      </c>
      <c r="I86" s="129">
        <f>SUM(I78:I85)</f>
        <v>0</v>
      </c>
      <c r="J86" s="129"/>
      <c r="K86" s="129">
        <f>SUM(K78:K85)</f>
        <v>0</v>
      </c>
      <c r="L86" s="90"/>
    </row>
    <row r="87" spans="1:12">
      <c r="A87" s="229" t="s">
        <v>119</v>
      </c>
      <c r="B87" s="229"/>
      <c r="C87" s="262">
        <f>C86+C76</f>
        <v>5445000</v>
      </c>
      <c r="D87" s="130"/>
      <c r="E87" s="130">
        <f t="shared" ref="E87:K87" si="2">E86+E76</f>
        <v>9044328.3600000013</v>
      </c>
      <c r="F87" s="130">
        <f t="shared" si="2"/>
        <v>5439329.8600000003</v>
      </c>
      <c r="G87" s="130"/>
      <c r="H87" s="130">
        <f t="shared" si="2"/>
        <v>3604998.5</v>
      </c>
      <c r="I87" s="130">
        <f t="shared" si="2"/>
        <v>0</v>
      </c>
      <c r="J87" s="130"/>
      <c r="K87" s="130">
        <f t="shared" si="2"/>
        <v>669.78</v>
      </c>
      <c r="L87" s="130"/>
    </row>
    <row r="88" spans="1:12" ht="36" customHeight="1">
      <c r="A88" s="300" t="s">
        <v>278</v>
      </c>
      <c r="B88" s="301"/>
      <c r="C88" s="301"/>
      <c r="D88" s="301"/>
      <c r="E88" s="301"/>
      <c r="F88" s="301"/>
      <c r="G88" s="301"/>
      <c r="H88" s="301"/>
      <c r="I88" s="301"/>
      <c r="J88" s="301"/>
      <c r="K88" s="301"/>
      <c r="L88" s="302"/>
    </row>
    <row r="89" spans="1:12">
      <c r="A89" s="290" t="s">
        <v>0</v>
      </c>
      <c r="B89" s="290" t="s">
        <v>1</v>
      </c>
      <c r="C89" s="281" t="s">
        <v>2</v>
      </c>
      <c r="D89" s="281"/>
      <c r="E89" s="298" t="s">
        <v>3</v>
      </c>
      <c r="F89" s="281" t="s">
        <v>4</v>
      </c>
      <c r="G89" s="281"/>
      <c r="H89" s="281" t="s">
        <v>5</v>
      </c>
      <c r="I89" s="281"/>
      <c r="J89" s="283" t="s">
        <v>6</v>
      </c>
      <c r="K89" s="279" t="s">
        <v>836</v>
      </c>
      <c r="L89" s="279"/>
    </row>
    <row r="90" spans="1:12" ht="51">
      <c r="A90" s="290"/>
      <c r="B90" s="290"/>
      <c r="C90" s="25" t="s">
        <v>7</v>
      </c>
      <c r="D90" s="131" t="s">
        <v>8</v>
      </c>
      <c r="E90" s="298"/>
      <c r="F90" s="21" t="s">
        <v>7</v>
      </c>
      <c r="G90" s="215" t="s">
        <v>8</v>
      </c>
      <c r="H90" s="21" t="s">
        <v>9</v>
      </c>
      <c r="I90" s="21" t="s">
        <v>10</v>
      </c>
      <c r="J90" s="283"/>
      <c r="K90" s="27" t="s">
        <v>281</v>
      </c>
      <c r="L90" s="89" t="s">
        <v>282</v>
      </c>
    </row>
    <row r="91" spans="1:12" ht="28.5" customHeight="1">
      <c r="A91" s="294" t="s">
        <v>349</v>
      </c>
      <c r="B91" s="294"/>
      <c r="C91" s="294"/>
      <c r="D91" s="294"/>
      <c r="E91" s="294"/>
      <c r="F91" s="294"/>
      <c r="G91" s="294"/>
      <c r="H91" s="294"/>
      <c r="I91" s="294"/>
      <c r="J91" s="294"/>
      <c r="K91" s="294"/>
      <c r="L91" s="294"/>
    </row>
    <row r="92" spans="1:12" ht="88.5" customHeight="1">
      <c r="A92" s="93" t="s">
        <v>350</v>
      </c>
      <c r="B92" s="93" t="s">
        <v>351</v>
      </c>
      <c r="C92" s="25">
        <v>38300</v>
      </c>
      <c r="D92" s="78">
        <v>0.65369999999999995</v>
      </c>
      <c r="E92" s="25">
        <v>58829.11</v>
      </c>
      <c r="F92" s="25">
        <v>38300</v>
      </c>
      <c r="G92" s="78">
        <f t="shared" ref="G92:G97" si="3">C92/E92</f>
        <v>0.6510382360025504</v>
      </c>
      <c r="H92" s="26">
        <f t="shared" ref="H92:H97" si="4">E92-C92</f>
        <v>20529.11</v>
      </c>
      <c r="I92" s="26">
        <v>0</v>
      </c>
      <c r="J92" s="73"/>
      <c r="K92" s="73"/>
      <c r="L92" s="73"/>
    </row>
    <row r="93" spans="1:12" ht="59.25" customHeight="1">
      <c r="A93" s="117" t="s">
        <v>352</v>
      </c>
      <c r="B93" s="117" t="s">
        <v>353</v>
      </c>
      <c r="C93" s="25">
        <v>47880</v>
      </c>
      <c r="D93" s="78">
        <v>0.62639999999999996</v>
      </c>
      <c r="E93" s="25">
        <v>74087.92</v>
      </c>
      <c r="F93" s="25">
        <v>47880</v>
      </c>
      <c r="G93" s="78">
        <f t="shared" si="3"/>
        <v>0.64625920123010605</v>
      </c>
      <c r="H93" s="26">
        <f t="shared" si="4"/>
        <v>26207.919999999998</v>
      </c>
      <c r="I93" s="26">
        <v>0</v>
      </c>
      <c r="J93" s="73"/>
      <c r="K93" s="73"/>
      <c r="L93" s="73"/>
    </row>
    <row r="94" spans="1:12" ht="78.75" customHeight="1">
      <c r="A94" s="93" t="s">
        <v>354</v>
      </c>
      <c r="B94" s="93" t="s">
        <v>351</v>
      </c>
      <c r="C94" s="115">
        <v>49680</v>
      </c>
      <c r="D94" s="132">
        <v>0.69</v>
      </c>
      <c r="E94" s="115">
        <v>74219.63</v>
      </c>
      <c r="F94" s="115">
        <v>49680</v>
      </c>
      <c r="G94" s="78">
        <f t="shared" si="3"/>
        <v>0.66936469502744755</v>
      </c>
      <c r="H94" s="26">
        <f t="shared" si="4"/>
        <v>24539.630000000005</v>
      </c>
      <c r="I94" s="26">
        <v>0</v>
      </c>
      <c r="J94" s="73"/>
      <c r="K94" s="73"/>
      <c r="L94" s="73"/>
    </row>
    <row r="95" spans="1:12" ht="53.25" customHeight="1">
      <c r="A95" s="117" t="s">
        <v>352</v>
      </c>
      <c r="B95" s="117" t="s">
        <v>355</v>
      </c>
      <c r="C95" s="115">
        <v>50740</v>
      </c>
      <c r="D95" s="132">
        <v>0.66500000000000004</v>
      </c>
      <c r="E95" s="115">
        <v>81000</v>
      </c>
      <c r="F95" s="115">
        <v>50740</v>
      </c>
      <c r="G95" s="78">
        <f t="shared" si="3"/>
        <v>0.62641975308641973</v>
      </c>
      <c r="H95" s="26">
        <f t="shared" si="4"/>
        <v>30260</v>
      </c>
      <c r="I95" s="26">
        <v>0</v>
      </c>
      <c r="J95" s="73"/>
      <c r="K95" s="73"/>
      <c r="L95" s="73"/>
    </row>
    <row r="96" spans="1:12" ht="86.25" customHeight="1">
      <c r="A96" s="255" t="s">
        <v>356</v>
      </c>
      <c r="B96" s="255" t="s">
        <v>357</v>
      </c>
      <c r="C96" s="91">
        <v>30000</v>
      </c>
      <c r="D96" s="133">
        <v>0.66669999999999996</v>
      </c>
      <c r="E96" s="91">
        <v>45000</v>
      </c>
      <c r="F96" s="91">
        <v>30000</v>
      </c>
      <c r="G96" s="78">
        <f t="shared" si="3"/>
        <v>0.66666666666666663</v>
      </c>
      <c r="H96" s="26">
        <f t="shared" si="4"/>
        <v>15000</v>
      </c>
      <c r="I96" s="26">
        <v>0</v>
      </c>
      <c r="J96" s="73"/>
      <c r="K96" s="73"/>
      <c r="L96" s="73"/>
    </row>
    <row r="97" spans="1:12" ht="89.25">
      <c r="A97" s="117" t="s">
        <v>358</v>
      </c>
      <c r="B97" s="117" t="s">
        <v>359</v>
      </c>
      <c r="C97" s="91">
        <v>120000</v>
      </c>
      <c r="D97" s="133">
        <v>0.69969999999999999</v>
      </c>
      <c r="E97" s="91">
        <v>171530.54</v>
      </c>
      <c r="F97" s="91">
        <v>120000</v>
      </c>
      <c r="G97" s="78">
        <f t="shared" si="3"/>
        <v>0.69958387585091253</v>
      </c>
      <c r="H97" s="26">
        <f t="shared" si="4"/>
        <v>51530.540000000008</v>
      </c>
      <c r="I97" s="26">
        <v>0</v>
      </c>
      <c r="J97" s="73"/>
      <c r="K97" s="73"/>
      <c r="L97" s="73"/>
    </row>
    <row r="98" spans="1:12">
      <c r="A98" s="73" t="s">
        <v>38</v>
      </c>
      <c r="B98" s="93"/>
      <c r="C98" s="91">
        <f>SUM(C92:C97)</f>
        <v>336600</v>
      </c>
      <c r="D98" s="131"/>
      <c r="E98" s="134">
        <f>SUM(E92:E97)</f>
        <v>504667.20000000007</v>
      </c>
      <c r="F98" s="134">
        <f>SUM(F92:F97)</f>
        <v>336600</v>
      </c>
      <c r="G98" s="134"/>
      <c r="H98" s="134">
        <f>SUM(H92:H97)</f>
        <v>168067.20000000001</v>
      </c>
      <c r="I98" s="134">
        <v>0</v>
      </c>
      <c r="J98" s="93"/>
      <c r="K98" s="93"/>
      <c r="L98" s="93"/>
    </row>
    <row r="99" spans="1:12" ht="26.25" customHeight="1">
      <c r="A99" s="303" t="str">
        <f>'[1]SPORT DZIECI I MŁODZIEŻY'!$A$11</f>
        <v>Dział 926, Rozdział 92605, zadanie : Dofinansowanie zadań z zakresu sportu dzieci i młodzieży § 2820</v>
      </c>
      <c r="B99" s="303"/>
      <c r="C99" s="303"/>
      <c r="D99" s="303"/>
      <c r="E99" s="303"/>
      <c r="F99" s="303"/>
      <c r="G99" s="303"/>
      <c r="H99" s="303"/>
      <c r="I99" s="303"/>
      <c r="J99" s="303"/>
      <c r="K99" s="303"/>
      <c r="L99" s="303"/>
    </row>
    <row r="100" spans="1:12" ht="67.5" customHeight="1">
      <c r="A100" s="93" t="s">
        <v>360</v>
      </c>
      <c r="B100" s="93" t="s">
        <v>361</v>
      </c>
      <c r="C100" s="91">
        <v>108160</v>
      </c>
      <c r="D100" s="133">
        <v>0.69940000000000002</v>
      </c>
      <c r="E100" s="91">
        <v>178282.58</v>
      </c>
      <c r="F100" s="91">
        <v>108160</v>
      </c>
      <c r="G100" s="133">
        <f>C100/E100</f>
        <v>0.60667733213194475</v>
      </c>
      <c r="H100" s="94">
        <f>E100-C100</f>
        <v>70122.579999999987</v>
      </c>
      <c r="I100" s="94">
        <v>0</v>
      </c>
      <c r="J100" s="73"/>
      <c r="K100" s="73"/>
      <c r="L100" s="73"/>
    </row>
    <row r="101" spans="1:12" ht="58.5" customHeight="1">
      <c r="A101" s="93" t="s">
        <v>362</v>
      </c>
      <c r="B101" s="93" t="s">
        <v>363</v>
      </c>
      <c r="C101" s="25">
        <v>112680</v>
      </c>
      <c r="D101" s="78">
        <v>0.69010000000000005</v>
      </c>
      <c r="E101" s="25">
        <v>163350.49</v>
      </c>
      <c r="F101" s="25">
        <v>112680</v>
      </c>
      <c r="G101" s="133">
        <f t="shared" ref="G101:G164" si="5">C101/E101</f>
        <v>0.6898050933302986</v>
      </c>
      <c r="H101" s="94">
        <f t="shared" ref="H101:H164" si="6">E101-C101</f>
        <v>50670.489999999991</v>
      </c>
      <c r="I101" s="26">
        <v>0</v>
      </c>
      <c r="J101" s="73"/>
      <c r="K101" s="73"/>
      <c r="L101" s="73"/>
    </row>
    <row r="102" spans="1:12" ht="95.25" customHeight="1">
      <c r="A102" s="93" t="s">
        <v>364</v>
      </c>
      <c r="B102" s="93" t="s">
        <v>365</v>
      </c>
      <c r="C102" s="91">
        <v>75040</v>
      </c>
      <c r="D102" s="133">
        <v>0.67910000000000004</v>
      </c>
      <c r="E102" s="91">
        <v>112861.35</v>
      </c>
      <c r="F102" s="91">
        <v>75040</v>
      </c>
      <c r="G102" s="133">
        <f t="shared" si="5"/>
        <v>0.66488660644232944</v>
      </c>
      <c r="H102" s="94">
        <f t="shared" si="6"/>
        <v>37821.350000000006</v>
      </c>
      <c r="I102" s="94">
        <v>0</v>
      </c>
      <c r="J102" s="73"/>
      <c r="K102" s="73"/>
      <c r="L102" s="73"/>
    </row>
    <row r="103" spans="1:12" ht="114.75" customHeight="1">
      <c r="A103" s="73" t="s">
        <v>366</v>
      </c>
      <c r="B103" s="73" t="s">
        <v>367</v>
      </c>
      <c r="C103" s="25">
        <v>44060</v>
      </c>
      <c r="D103" s="78">
        <v>0.68579999999999997</v>
      </c>
      <c r="E103" s="25">
        <v>64478.080000000002</v>
      </c>
      <c r="F103" s="25">
        <v>44060</v>
      </c>
      <c r="G103" s="133">
        <f t="shared" si="5"/>
        <v>0.68333300247153761</v>
      </c>
      <c r="H103" s="94">
        <f t="shared" si="6"/>
        <v>20418.080000000002</v>
      </c>
      <c r="I103" s="26">
        <v>0</v>
      </c>
      <c r="J103" s="73"/>
      <c r="K103" s="73"/>
      <c r="L103" s="73"/>
    </row>
    <row r="104" spans="1:12" ht="80.25" customHeight="1">
      <c r="A104" s="93" t="s">
        <v>368</v>
      </c>
      <c r="B104" s="73" t="s">
        <v>369</v>
      </c>
      <c r="C104" s="25">
        <v>15400</v>
      </c>
      <c r="D104" s="78">
        <v>0.65529999999999999</v>
      </c>
      <c r="E104" s="25">
        <v>25021.27</v>
      </c>
      <c r="F104" s="25">
        <v>15400</v>
      </c>
      <c r="G104" s="133">
        <f t="shared" si="5"/>
        <v>0.61547635271910661</v>
      </c>
      <c r="H104" s="94">
        <f t="shared" si="6"/>
        <v>9621.27</v>
      </c>
      <c r="I104" s="26">
        <v>0</v>
      </c>
      <c r="J104" s="73"/>
      <c r="K104" s="73"/>
      <c r="L104" s="73"/>
    </row>
    <row r="105" spans="1:12" ht="89.25" customHeight="1">
      <c r="A105" s="73" t="s">
        <v>370</v>
      </c>
      <c r="B105" s="73" t="s">
        <v>371</v>
      </c>
      <c r="C105" s="25">
        <v>11440</v>
      </c>
      <c r="D105" s="78">
        <v>0.55079999999999996</v>
      </c>
      <c r="E105" s="25">
        <v>20770</v>
      </c>
      <c r="F105" s="25">
        <v>11440</v>
      </c>
      <c r="G105" s="133">
        <f t="shared" si="5"/>
        <v>0.55079441502166582</v>
      </c>
      <c r="H105" s="94">
        <f t="shared" si="6"/>
        <v>9330</v>
      </c>
      <c r="I105" s="26">
        <v>0</v>
      </c>
      <c r="J105" s="73"/>
      <c r="K105" s="73"/>
      <c r="L105" s="73"/>
    </row>
    <row r="106" spans="1:12" ht="63.75" customHeight="1">
      <c r="A106" s="117" t="s">
        <v>372</v>
      </c>
      <c r="B106" s="117" t="s">
        <v>373</v>
      </c>
      <c r="C106" s="25">
        <v>42000</v>
      </c>
      <c r="D106" s="78">
        <v>0.69740000000000002</v>
      </c>
      <c r="E106" s="25">
        <v>60220</v>
      </c>
      <c r="F106" s="25">
        <v>42000</v>
      </c>
      <c r="G106" s="133">
        <f t="shared" si="5"/>
        <v>0.69744271006310199</v>
      </c>
      <c r="H106" s="94">
        <f t="shared" si="6"/>
        <v>18220</v>
      </c>
      <c r="I106" s="26">
        <v>0</v>
      </c>
      <c r="J106" s="73"/>
      <c r="K106" s="73"/>
      <c r="L106" s="73"/>
    </row>
    <row r="107" spans="1:12" ht="38.25">
      <c r="A107" s="117" t="s">
        <v>374</v>
      </c>
      <c r="B107" s="73" t="s">
        <v>375</v>
      </c>
      <c r="C107" s="25">
        <v>39480</v>
      </c>
      <c r="D107" s="78">
        <v>0.7</v>
      </c>
      <c r="E107" s="25">
        <v>56400</v>
      </c>
      <c r="F107" s="25">
        <v>39480</v>
      </c>
      <c r="G107" s="133">
        <f t="shared" si="5"/>
        <v>0.7</v>
      </c>
      <c r="H107" s="94">
        <f t="shared" si="6"/>
        <v>16920</v>
      </c>
      <c r="I107" s="26">
        <v>0</v>
      </c>
      <c r="J107" s="73"/>
      <c r="K107" s="73"/>
      <c r="L107" s="73"/>
    </row>
    <row r="108" spans="1:12" ht="89.25">
      <c r="A108" s="93" t="s">
        <v>376</v>
      </c>
      <c r="B108" s="93" t="s">
        <v>377</v>
      </c>
      <c r="C108" s="25">
        <v>24640</v>
      </c>
      <c r="D108" s="78">
        <v>0.68179999999999996</v>
      </c>
      <c r="E108" s="25">
        <v>37884.800000000003</v>
      </c>
      <c r="F108" s="25">
        <v>24640</v>
      </c>
      <c r="G108" s="133">
        <f t="shared" si="5"/>
        <v>0.65039276965959958</v>
      </c>
      <c r="H108" s="94">
        <f t="shared" si="6"/>
        <v>13244.800000000003</v>
      </c>
      <c r="I108" s="26">
        <v>0</v>
      </c>
      <c r="J108" s="73"/>
      <c r="K108" s="73"/>
      <c r="L108" s="73"/>
    </row>
    <row r="109" spans="1:12" ht="38.25">
      <c r="A109" s="117" t="s">
        <v>378</v>
      </c>
      <c r="B109" s="117" t="s">
        <v>379</v>
      </c>
      <c r="C109" s="25">
        <v>18000</v>
      </c>
      <c r="D109" s="78">
        <v>0.69769999999999999</v>
      </c>
      <c r="E109" s="25">
        <v>25800</v>
      </c>
      <c r="F109" s="25">
        <v>18000</v>
      </c>
      <c r="G109" s="133">
        <f t="shared" si="5"/>
        <v>0.69767441860465118</v>
      </c>
      <c r="H109" s="94">
        <f t="shared" si="6"/>
        <v>7800</v>
      </c>
      <c r="I109" s="26">
        <v>0</v>
      </c>
      <c r="J109" s="73"/>
      <c r="K109" s="73"/>
      <c r="L109" s="73"/>
    </row>
    <row r="110" spans="1:12" ht="89.25">
      <c r="A110" s="73" t="s">
        <v>380</v>
      </c>
      <c r="B110" s="73" t="s">
        <v>381</v>
      </c>
      <c r="C110" s="25">
        <v>6160</v>
      </c>
      <c r="D110" s="78">
        <v>0.64839999999999998</v>
      </c>
      <c r="E110" s="25">
        <v>11260.68</v>
      </c>
      <c r="F110" s="25">
        <v>6160</v>
      </c>
      <c r="G110" s="133">
        <f t="shared" si="5"/>
        <v>0.54703623582234817</v>
      </c>
      <c r="H110" s="94">
        <f t="shared" si="6"/>
        <v>5100.68</v>
      </c>
      <c r="I110" s="26">
        <v>0</v>
      </c>
      <c r="J110" s="73"/>
      <c r="K110" s="73"/>
      <c r="L110" s="73"/>
    </row>
    <row r="111" spans="1:12" ht="127.5">
      <c r="A111" s="256" t="s">
        <v>382</v>
      </c>
      <c r="B111" s="73" t="s">
        <v>383</v>
      </c>
      <c r="C111" s="25">
        <v>5680</v>
      </c>
      <c r="D111" s="78">
        <v>0.65129999999999999</v>
      </c>
      <c r="E111" s="25">
        <v>9394.68</v>
      </c>
      <c r="F111" s="25">
        <v>5680</v>
      </c>
      <c r="G111" s="133">
        <f t="shared" si="5"/>
        <v>0.60459749560389497</v>
      </c>
      <c r="H111" s="94">
        <f t="shared" si="6"/>
        <v>3714.6800000000003</v>
      </c>
      <c r="I111" s="26">
        <v>0</v>
      </c>
      <c r="J111" s="73"/>
      <c r="K111" s="73"/>
      <c r="L111" s="73"/>
    </row>
    <row r="112" spans="1:12" ht="38.25">
      <c r="A112" s="257" t="s">
        <v>384</v>
      </c>
      <c r="B112" s="73" t="s">
        <v>385</v>
      </c>
      <c r="C112" s="91">
        <v>2440</v>
      </c>
      <c r="D112" s="133">
        <v>0.69420000000000004</v>
      </c>
      <c r="E112" s="91">
        <v>3515.05</v>
      </c>
      <c r="F112" s="91">
        <v>2440</v>
      </c>
      <c r="G112" s="133">
        <f t="shared" si="5"/>
        <v>0.69415797783815303</v>
      </c>
      <c r="H112" s="94">
        <f t="shared" si="6"/>
        <v>1075.0500000000002</v>
      </c>
      <c r="I112" s="94">
        <v>0</v>
      </c>
      <c r="J112" s="73"/>
      <c r="K112" s="73"/>
      <c r="L112" s="73"/>
    </row>
    <row r="113" spans="1:12" ht="76.5">
      <c r="A113" s="73" t="s">
        <v>386</v>
      </c>
      <c r="B113" s="73" t="s">
        <v>387</v>
      </c>
      <c r="C113" s="91">
        <v>70360</v>
      </c>
      <c r="D113" s="133">
        <v>0.67720000000000002</v>
      </c>
      <c r="E113" s="91">
        <v>110222.79</v>
      </c>
      <c r="F113" s="91">
        <v>70360</v>
      </c>
      <c r="G113" s="133">
        <f t="shared" si="5"/>
        <v>0.63834348595240609</v>
      </c>
      <c r="H113" s="94">
        <f t="shared" si="6"/>
        <v>39862.789999999994</v>
      </c>
      <c r="I113" s="94">
        <v>0</v>
      </c>
      <c r="J113" s="73"/>
      <c r="K113" s="73"/>
      <c r="L113" s="73"/>
    </row>
    <row r="114" spans="1:12" ht="63.75">
      <c r="A114" s="73" t="s">
        <v>388</v>
      </c>
      <c r="B114" s="73" t="s">
        <v>389</v>
      </c>
      <c r="C114" s="25">
        <v>33840</v>
      </c>
      <c r="D114" s="78">
        <v>0.61980000000000002</v>
      </c>
      <c r="E114" s="25">
        <v>66211.98</v>
      </c>
      <c r="F114" s="25">
        <v>33840</v>
      </c>
      <c r="G114" s="133">
        <f t="shared" si="5"/>
        <v>0.51108575819662849</v>
      </c>
      <c r="H114" s="94">
        <f t="shared" si="6"/>
        <v>32371.979999999996</v>
      </c>
      <c r="I114" s="26">
        <v>0</v>
      </c>
      <c r="J114" s="73"/>
      <c r="K114" s="73"/>
      <c r="L114" s="73"/>
    </row>
    <row r="115" spans="1:12" ht="89.25">
      <c r="A115" s="73" t="s">
        <v>390</v>
      </c>
      <c r="B115" s="73" t="s">
        <v>391</v>
      </c>
      <c r="C115" s="25">
        <v>27000</v>
      </c>
      <c r="D115" s="78">
        <v>0.69499999999999995</v>
      </c>
      <c r="E115" s="25">
        <v>39199.57</v>
      </c>
      <c r="F115" s="25">
        <v>27000</v>
      </c>
      <c r="G115" s="133">
        <f t="shared" si="5"/>
        <v>0.68878306573260883</v>
      </c>
      <c r="H115" s="94">
        <f t="shared" si="6"/>
        <v>12199.57</v>
      </c>
      <c r="I115" s="26">
        <v>0</v>
      </c>
      <c r="J115" s="73"/>
      <c r="K115" s="73"/>
      <c r="L115" s="73"/>
    </row>
    <row r="116" spans="1:12" ht="49.5" customHeight="1">
      <c r="A116" s="256" t="s">
        <v>392</v>
      </c>
      <c r="B116" s="73" t="s">
        <v>393</v>
      </c>
      <c r="C116" s="25">
        <v>2480</v>
      </c>
      <c r="D116" s="78">
        <v>0.39369999999999999</v>
      </c>
      <c r="E116" s="25">
        <v>7352.4</v>
      </c>
      <c r="F116" s="25">
        <v>2480</v>
      </c>
      <c r="G116" s="133">
        <f t="shared" si="5"/>
        <v>0.33730482563516678</v>
      </c>
      <c r="H116" s="94">
        <f t="shared" si="6"/>
        <v>4872.3999999999996</v>
      </c>
      <c r="I116" s="26">
        <v>0</v>
      </c>
      <c r="J116" s="73"/>
      <c r="K116" s="73"/>
      <c r="L116" s="73"/>
    </row>
    <row r="117" spans="1:12" ht="57" customHeight="1">
      <c r="A117" s="117" t="s">
        <v>374</v>
      </c>
      <c r="B117" s="73" t="s">
        <v>394</v>
      </c>
      <c r="C117" s="25">
        <v>23440</v>
      </c>
      <c r="D117" s="78">
        <v>0.69930000000000003</v>
      </c>
      <c r="E117" s="25">
        <v>33533.06</v>
      </c>
      <c r="F117" s="25">
        <v>23440</v>
      </c>
      <c r="G117" s="133">
        <f t="shared" si="5"/>
        <v>0.69901166192408337</v>
      </c>
      <c r="H117" s="94">
        <f t="shared" si="6"/>
        <v>10093.059999999998</v>
      </c>
      <c r="I117" s="26">
        <v>0</v>
      </c>
      <c r="J117" s="73"/>
      <c r="K117" s="73"/>
      <c r="L117" s="73"/>
    </row>
    <row r="118" spans="1:12" ht="57" customHeight="1">
      <c r="A118" s="73" t="s">
        <v>395</v>
      </c>
      <c r="B118" s="73" t="s">
        <v>396</v>
      </c>
      <c r="C118" s="25">
        <v>29980</v>
      </c>
      <c r="D118" s="78">
        <v>0.66110000000000002</v>
      </c>
      <c r="E118" s="25">
        <v>45852.66</v>
      </c>
      <c r="F118" s="25">
        <v>29980</v>
      </c>
      <c r="G118" s="133">
        <f t="shared" si="5"/>
        <v>0.65383338720152762</v>
      </c>
      <c r="H118" s="94">
        <f t="shared" si="6"/>
        <v>15872.660000000003</v>
      </c>
      <c r="I118" s="26">
        <v>0</v>
      </c>
      <c r="J118" s="73"/>
      <c r="K118" s="73"/>
      <c r="L118" s="73"/>
    </row>
    <row r="119" spans="1:12" ht="81.75" customHeight="1">
      <c r="A119" s="93" t="s">
        <v>397</v>
      </c>
      <c r="B119" s="93" t="s">
        <v>398</v>
      </c>
      <c r="C119" s="25">
        <v>20720</v>
      </c>
      <c r="D119" s="78">
        <v>0.69069999999999998</v>
      </c>
      <c r="E119" s="25">
        <v>37522.22</v>
      </c>
      <c r="F119" s="25">
        <v>20720</v>
      </c>
      <c r="G119" s="133">
        <f t="shared" si="5"/>
        <v>0.55220613279278252</v>
      </c>
      <c r="H119" s="94">
        <f t="shared" si="6"/>
        <v>16802.22</v>
      </c>
      <c r="I119" s="26">
        <v>0</v>
      </c>
      <c r="J119" s="73"/>
      <c r="K119" s="73"/>
      <c r="L119" s="73"/>
    </row>
    <row r="120" spans="1:12" ht="49.5" customHeight="1">
      <c r="A120" s="117" t="s">
        <v>399</v>
      </c>
      <c r="B120" s="73" t="s">
        <v>400</v>
      </c>
      <c r="C120" s="25">
        <v>6940</v>
      </c>
      <c r="D120" s="78">
        <v>0.60660000000000003</v>
      </c>
      <c r="E120" s="25">
        <v>13198.59</v>
      </c>
      <c r="F120" s="25">
        <v>6940</v>
      </c>
      <c r="G120" s="133">
        <f t="shared" si="5"/>
        <v>0.52581374222549526</v>
      </c>
      <c r="H120" s="94">
        <f t="shared" si="6"/>
        <v>6258.59</v>
      </c>
      <c r="I120" s="26">
        <v>0</v>
      </c>
      <c r="J120" s="73"/>
      <c r="K120" s="73"/>
      <c r="L120" s="73"/>
    </row>
    <row r="121" spans="1:12" ht="69.75" customHeight="1">
      <c r="A121" s="117" t="s">
        <v>401</v>
      </c>
      <c r="B121" s="73" t="s">
        <v>402</v>
      </c>
      <c r="C121" s="25">
        <v>3160</v>
      </c>
      <c r="D121" s="78">
        <v>0.33979999999999999</v>
      </c>
      <c r="E121" s="25">
        <v>9300</v>
      </c>
      <c r="F121" s="25">
        <v>3160</v>
      </c>
      <c r="G121" s="133">
        <f t="shared" si="5"/>
        <v>0.33978494623655914</v>
      </c>
      <c r="H121" s="94">
        <f t="shared" si="6"/>
        <v>6140</v>
      </c>
      <c r="I121" s="26">
        <v>0</v>
      </c>
      <c r="J121" s="73"/>
      <c r="K121" s="73"/>
      <c r="L121" s="73"/>
    </row>
    <row r="122" spans="1:12" ht="141" customHeight="1">
      <c r="A122" s="93" t="s">
        <v>403</v>
      </c>
      <c r="B122" s="73" t="s">
        <v>404</v>
      </c>
      <c r="C122" s="25">
        <v>72740</v>
      </c>
      <c r="D122" s="78">
        <v>0.68179999999999996</v>
      </c>
      <c r="E122" s="25">
        <v>112196</v>
      </c>
      <c r="F122" s="25">
        <v>72740</v>
      </c>
      <c r="G122" s="133">
        <f t="shared" si="5"/>
        <v>0.64832970872401863</v>
      </c>
      <c r="H122" s="94">
        <f t="shared" si="6"/>
        <v>39456</v>
      </c>
      <c r="I122" s="26">
        <v>0</v>
      </c>
      <c r="J122" s="73"/>
      <c r="K122" s="73"/>
      <c r="L122" s="73"/>
    </row>
    <row r="123" spans="1:12" ht="102.75" customHeight="1">
      <c r="A123" s="73" t="s">
        <v>405</v>
      </c>
      <c r="B123" s="73" t="s">
        <v>406</v>
      </c>
      <c r="C123" s="25">
        <v>26780</v>
      </c>
      <c r="D123" s="78">
        <v>0.59289999999999998</v>
      </c>
      <c r="E123" s="25">
        <v>51983.4</v>
      </c>
      <c r="F123" s="25">
        <v>26780</v>
      </c>
      <c r="G123" s="133">
        <f t="shared" si="5"/>
        <v>0.51516445634567953</v>
      </c>
      <c r="H123" s="94">
        <f t="shared" si="6"/>
        <v>25203.4</v>
      </c>
      <c r="I123" s="26">
        <v>0</v>
      </c>
      <c r="J123" s="73"/>
      <c r="K123" s="73"/>
      <c r="L123" s="73"/>
    </row>
    <row r="124" spans="1:12" ht="66" customHeight="1">
      <c r="A124" s="73" t="s">
        <v>407</v>
      </c>
      <c r="B124" s="73" t="s">
        <v>408</v>
      </c>
      <c r="C124" s="25">
        <v>42000</v>
      </c>
      <c r="D124" s="78">
        <v>0.63490000000000002</v>
      </c>
      <c r="E124" s="25">
        <v>66184.69</v>
      </c>
      <c r="F124" s="25">
        <v>42000</v>
      </c>
      <c r="G124" s="133">
        <f t="shared" si="5"/>
        <v>0.63458784803555024</v>
      </c>
      <c r="H124" s="94">
        <f t="shared" si="6"/>
        <v>24184.690000000002</v>
      </c>
      <c r="I124" s="26">
        <v>0</v>
      </c>
      <c r="J124" s="73"/>
      <c r="K124" s="73"/>
      <c r="L124" s="73"/>
    </row>
    <row r="125" spans="1:12" ht="63.75" customHeight="1">
      <c r="A125" s="117" t="s">
        <v>409</v>
      </c>
      <c r="B125" s="73" t="s">
        <v>410</v>
      </c>
      <c r="C125" s="25">
        <v>13480</v>
      </c>
      <c r="D125" s="78">
        <v>0.55589999999999995</v>
      </c>
      <c r="E125" s="25">
        <v>25891.279999999999</v>
      </c>
      <c r="F125" s="25">
        <v>13480</v>
      </c>
      <c r="G125" s="133">
        <f t="shared" si="5"/>
        <v>0.52063860882891844</v>
      </c>
      <c r="H125" s="94">
        <f t="shared" si="6"/>
        <v>12411.279999999999</v>
      </c>
      <c r="I125" s="26">
        <v>0</v>
      </c>
      <c r="J125" s="73"/>
      <c r="K125" s="73"/>
      <c r="L125" s="73"/>
    </row>
    <row r="126" spans="1:12" ht="51" customHeight="1">
      <c r="A126" s="73" t="s">
        <v>411</v>
      </c>
      <c r="B126" s="73" t="s">
        <v>412</v>
      </c>
      <c r="C126" s="25">
        <v>8320</v>
      </c>
      <c r="D126" s="78">
        <v>0.68200000000000005</v>
      </c>
      <c r="E126" s="25">
        <v>12821.2</v>
      </c>
      <c r="F126" s="25">
        <v>8320</v>
      </c>
      <c r="G126" s="133">
        <f t="shared" si="5"/>
        <v>0.6489252176083361</v>
      </c>
      <c r="H126" s="94">
        <f t="shared" si="6"/>
        <v>4501.2000000000007</v>
      </c>
      <c r="I126" s="26">
        <v>0</v>
      </c>
      <c r="J126" s="73"/>
      <c r="K126" s="73"/>
      <c r="L126" s="73"/>
    </row>
    <row r="127" spans="1:12" ht="47.25" customHeight="1">
      <c r="A127" s="256" t="s">
        <v>413</v>
      </c>
      <c r="B127" s="73" t="s">
        <v>414</v>
      </c>
      <c r="C127" s="25">
        <v>9140</v>
      </c>
      <c r="D127" s="78">
        <v>0.45379999999999998</v>
      </c>
      <c r="E127" s="25">
        <v>20140</v>
      </c>
      <c r="F127" s="25">
        <v>9140</v>
      </c>
      <c r="G127" s="133">
        <f t="shared" si="5"/>
        <v>0.45382323733862961</v>
      </c>
      <c r="H127" s="94">
        <f t="shared" si="6"/>
        <v>11000</v>
      </c>
      <c r="I127" s="26">
        <v>0</v>
      </c>
      <c r="J127" s="73"/>
      <c r="K127" s="73"/>
      <c r="L127" s="73"/>
    </row>
    <row r="128" spans="1:12" ht="76.5">
      <c r="A128" s="73" t="s">
        <v>415</v>
      </c>
      <c r="B128" s="73" t="s">
        <v>416</v>
      </c>
      <c r="C128" s="25">
        <v>13200</v>
      </c>
      <c r="D128" s="78">
        <v>0.47139999999999999</v>
      </c>
      <c r="E128" s="25">
        <v>28029.54</v>
      </c>
      <c r="F128" s="25">
        <v>13200</v>
      </c>
      <c r="G128" s="133">
        <f t="shared" si="5"/>
        <v>0.47093173844451247</v>
      </c>
      <c r="H128" s="94">
        <f t="shared" si="6"/>
        <v>14829.54</v>
      </c>
      <c r="I128" s="26">
        <v>0</v>
      </c>
      <c r="J128" s="73"/>
      <c r="K128" s="73"/>
      <c r="L128" s="73"/>
    </row>
    <row r="129" spans="1:12" ht="51">
      <c r="A129" s="73" t="s">
        <v>417</v>
      </c>
      <c r="B129" s="73" t="s">
        <v>418</v>
      </c>
      <c r="C129" s="25">
        <v>15920</v>
      </c>
      <c r="D129" s="78">
        <v>0.65410000000000001</v>
      </c>
      <c r="E129" s="25">
        <v>24040.71</v>
      </c>
      <c r="F129" s="25">
        <v>15449.6</v>
      </c>
      <c r="G129" s="132">
        <f t="shared" si="5"/>
        <v>0.66221005951987277</v>
      </c>
      <c r="H129" s="118">
        <f t="shared" si="6"/>
        <v>8120.7099999999991</v>
      </c>
      <c r="I129" s="26">
        <v>0</v>
      </c>
      <c r="J129" s="73"/>
      <c r="K129" s="73"/>
      <c r="L129" s="73"/>
    </row>
    <row r="130" spans="1:12" ht="76.5">
      <c r="A130" s="73" t="s">
        <v>419</v>
      </c>
      <c r="B130" s="73" t="s">
        <v>420</v>
      </c>
      <c r="C130" s="25">
        <v>19800</v>
      </c>
      <c r="D130" s="78">
        <v>0.69969999999999999</v>
      </c>
      <c r="E130" s="25">
        <v>28297.18</v>
      </c>
      <c r="F130" s="25">
        <v>19800</v>
      </c>
      <c r="G130" s="133">
        <f t="shared" si="5"/>
        <v>0.69971636749669053</v>
      </c>
      <c r="H130" s="94">
        <f t="shared" si="6"/>
        <v>8497.18</v>
      </c>
      <c r="I130" s="26">
        <v>0</v>
      </c>
      <c r="J130" s="73"/>
      <c r="K130" s="73"/>
      <c r="L130" s="73"/>
    </row>
    <row r="131" spans="1:12" ht="76.5">
      <c r="A131" s="73" t="s">
        <v>421</v>
      </c>
      <c r="B131" s="73" t="s">
        <v>422</v>
      </c>
      <c r="C131" s="25">
        <v>5060</v>
      </c>
      <c r="D131" s="78">
        <v>0.65290000000000004</v>
      </c>
      <c r="E131" s="25">
        <v>9215.68</v>
      </c>
      <c r="F131" s="25">
        <v>5060</v>
      </c>
      <c r="G131" s="133">
        <f t="shared" si="5"/>
        <v>0.5490642036181812</v>
      </c>
      <c r="H131" s="94">
        <f t="shared" si="6"/>
        <v>4155.68</v>
      </c>
      <c r="I131" s="26">
        <v>0</v>
      </c>
      <c r="J131" s="73"/>
      <c r="K131" s="73"/>
      <c r="L131" s="73"/>
    </row>
    <row r="132" spans="1:12" ht="51">
      <c r="A132" s="93" t="s">
        <v>423</v>
      </c>
      <c r="B132" s="73" t="s">
        <v>424</v>
      </c>
      <c r="C132" s="25">
        <v>18820</v>
      </c>
      <c r="D132" s="78">
        <v>0.60089999999999999</v>
      </c>
      <c r="E132" s="25">
        <v>31217.87</v>
      </c>
      <c r="F132" s="25">
        <v>18820</v>
      </c>
      <c r="G132" s="133">
        <f t="shared" si="5"/>
        <v>0.60285983636936158</v>
      </c>
      <c r="H132" s="94">
        <f t="shared" si="6"/>
        <v>12397.869999999999</v>
      </c>
      <c r="I132" s="26">
        <v>0</v>
      </c>
      <c r="J132" s="73"/>
      <c r="K132" s="73"/>
      <c r="L132" s="73"/>
    </row>
    <row r="133" spans="1:12" ht="102">
      <c r="A133" s="117" t="s">
        <v>425</v>
      </c>
      <c r="B133" s="73" t="s">
        <v>426</v>
      </c>
      <c r="C133" s="25">
        <v>51860</v>
      </c>
      <c r="D133" s="78">
        <v>0.6915</v>
      </c>
      <c r="E133" s="25">
        <v>84418.04</v>
      </c>
      <c r="F133" s="25">
        <v>51860</v>
      </c>
      <c r="G133" s="133">
        <f t="shared" si="5"/>
        <v>0.61432366825858553</v>
      </c>
      <c r="H133" s="94">
        <f t="shared" si="6"/>
        <v>32558.039999999994</v>
      </c>
      <c r="I133" s="26">
        <v>0</v>
      </c>
      <c r="J133" s="73"/>
      <c r="K133" s="73"/>
      <c r="L133" s="73"/>
    </row>
    <row r="134" spans="1:12" ht="51" customHeight="1">
      <c r="A134" s="256" t="s">
        <v>327</v>
      </c>
      <c r="B134" s="73" t="s">
        <v>393</v>
      </c>
      <c r="C134" s="25">
        <v>11580</v>
      </c>
      <c r="D134" s="78">
        <v>0.47270000000000001</v>
      </c>
      <c r="E134" s="25">
        <v>35967.19</v>
      </c>
      <c r="F134" s="25">
        <v>11580</v>
      </c>
      <c r="G134" s="133">
        <f t="shared" si="5"/>
        <v>0.32196009752221399</v>
      </c>
      <c r="H134" s="94">
        <f t="shared" si="6"/>
        <v>24387.190000000002</v>
      </c>
      <c r="I134" s="26">
        <v>0</v>
      </c>
      <c r="J134" s="73"/>
      <c r="K134" s="73"/>
      <c r="L134" s="73"/>
    </row>
    <row r="135" spans="1:12" ht="75" customHeight="1">
      <c r="A135" s="73" t="s">
        <v>427</v>
      </c>
      <c r="B135" s="73" t="s">
        <v>428</v>
      </c>
      <c r="C135" s="25">
        <v>7020</v>
      </c>
      <c r="D135" s="78">
        <v>0.30990000000000001</v>
      </c>
      <c r="E135" s="25">
        <v>45510</v>
      </c>
      <c r="F135" s="25">
        <v>7020</v>
      </c>
      <c r="G135" s="133">
        <f t="shared" si="5"/>
        <v>0.15425181278839814</v>
      </c>
      <c r="H135" s="94">
        <f t="shared" si="6"/>
        <v>38490</v>
      </c>
      <c r="I135" s="26">
        <v>0</v>
      </c>
      <c r="J135" s="73"/>
      <c r="K135" s="135"/>
      <c r="L135" s="135"/>
    </row>
    <row r="136" spans="1:12" ht="102.75" customHeight="1">
      <c r="A136" s="117" t="s">
        <v>429</v>
      </c>
      <c r="B136" s="73" t="s">
        <v>430</v>
      </c>
      <c r="C136" s="25">
        <v>9280</v>
      </c>
      <c r="D136" s="78">
        <v>0.59760000000000002</v>
      </c>
      <c r="E136" s="25">
        <v>15528</v>
      </c>
      <c r="F136" s="25">
        <v>9280</v>
      </c>
      <c r="G136" s="133">
        <f t="shared" si="5"/>
        <v>0.59763008758371972</v>
      </c>
      <c r="H136" s="94">
        <f t="shared" si="6"/>
        <v>6248</v>
      </c>
      <c r="I136" s="26">
        <v>0</v>
      </c>
      <c r="J136" s="73"/>
      <c r="K136" s="135"/>
      <c r="L136" s="135"/>
    </row>
    <row r="137" spans="1:12" ht="36.75" customHeight="1">
      <c r="A137" s="256" t="s">
        <v>431</v>
      </c>
      <c r="B137" s="73" t="s">
        <v>432</v>
      </c>
      <c r="C137" s="25">
        <v>8000</v>
      </c>
      <c r="D137" s="78">
        <v>0.63490000000000002</v>
      </c>
      <c r="E137" s="25">
        <v>13800</v>
      </c>
      <c r="F137" s="25">
        <v>8000</v>
      </c>
      <c r="G137" s="133">
        <f t="shared" si="5"/>
        <v>0.57971014492753625</v>
      </c>
      <c r="H137" s="94">
        <f t="shared" si="6"/>
        <v>5800</v>
      </c>
      <c r="I137" s="26">
        <v>0</v>
      </c>
      <c r="J137" s="73"/>
      <c r="K137" s="135"/>
      <c r="L137" s="135"/>
    </row>
    <row r="138" spans="1:12" ht="90" customHeight="1">
      <c r="A138" s="73" t="s">
        <v>433</v>
      </c>
      <c r="B138" s="73" t="s">
        <v>434</v>
      </c>
      <c r="C138" s="25">
        <v>34000</v>
      </c>
      <c r="D138" s="78">
        <v>0.68</v>
      </c>
      <c r="E138" s="25">
        <v>51062.54</v>
      </c>
      <c r="F138" s="25">
        <v>34000</v>
      </c>
      <c r="G138" s="133">
        <f t="shared" si="5"/>
        <v>0.66585015159841243</v>
      </c>
      <c r="H138" s="94">
        <f t="shared" si="6"/>
        <v>17062.54</v>
      </c>
      <c r="I138" s="26">
        <v>0</v>
      </c>
      <c r="J138" s="73"/>
      <c r="K138" s="135"/>
      <c r="L138" s="135"/>
    </row>
    <row r="139" spans="1:12" ht="106.5" customHeight="1">
      <c r="A139" s="73" t="s">
        <v>435</v>
      </c>
      <c r="B139" s="73" t="s">
        <v>436</v>
      </c>
      <c r="C139" s="25">
        <v>16780</v>
      </c>
      <c r="D139" s="78">
        <v>0.50619999999999998</v>
      </c>
      <c r="E139" s="25">
        <v>43537.93</v>
      </c>
      <c r="F139" s="25">
        <v>16780</v>
      </c>
      <c r="G139" s="133">
        <f t="shared" si="5"/>
        <v>0.38541106570753364</v>
      </c>
      <c r="H139" s="94">
        <f t="shared" si="6"/>
        <v>26757.93</v>
      </c>
      <c r="I139" s="26">
        <v>0</v>
      </c>
      <c r="J139" s="73"/>
      <c r="K139" s="135"/>
      <c r="L139" s="135"/>
    </row>
    <row r="140" spans="1:12" ht="90" customHeight="1">
      <c r="A140" s="73" t="s">
        <v>437</v>
      </c>
      <c r="B140" s="73" t="s">
        <v>438</v>
      </c>
      <c r="C140" s="25">
        <v>2320</v>
      </c>
      <c r="D140" s="78">
        <v>0.69879999999999998</v>
      </c>
      <c r="E140" s="25">
        <v>3574.53</v>
      </c>
      <c r="F140" s="25">
        <v>2320</v>
      </c>
      <c r="G140" s="133">
        <f t="shared" si="5"/>
        <v>0.64903637681037785</v>
      </c>
      <c r="H140" s="94">
        <f t="shared" si="6"/>
        <v>1254.5300000000002</v>
      </c>
      <c r="I140" s="26">
        <v>0</v>
      </c>
      <c r="J140" s="73"/>
      <c r="K140" s="135"/>
      <c r="L140" s="135"/>
    </row>
    <row r="141" spans="1:12" ht="59.25" customHeight="1">
      <c r="A141" s="117" t="s">
        <v>439</v>
      </c>
      <c r="B141" s="117" t="s">
        <v>440</v>
      </c>
      <c r="C141" s="25">
        <v>12000</v>
      </c>
      <c r="D141" s="78">
        <v>0.69969999999999999</v>
      </c>
      <c r="E141" s="25">
        <v>17150</v>
      </c>
      <c r="F141" s="25">
        <v>12000</v>
      </c>
      <c r="G141" s="133">
        <f t="shared" si="5"/>
        <v>0.69970845481049559</v>
      </c>
      <c r="H141" s="94">
        <f t="shared" si="6"/>
        <v>5150</v>
      </c>
      <c r="I141" s="26">
        <v>0</v>
      </c>
      <c r="J141" s="73"/>
      <c r="K141" s="135"/>
      <c r="L141" s="135"/>
    </row>
    <row r="142" spans="1:12" ht="102.75" customHeight="1">
      <c r="A142" s="117" t="s">
        <v>441</v>
      </c>
      <c r="B142" s="117" t="s">
        <v>442</v>
      </c>
      <c r="C142" s="25">
        <v>12320</v>
      </c>
      <c r="D142" s="78">
        <v>0.55500000000000005</v>
      </c>
      <c r="E142" s="25">
        <v>22200</v>
      </c>
      <c r="F142" s="25">
        <v>12320</v>
      </c>
      <c r="G142" s="133">
        <f t="shared" si="5"/>
        <v>0.55495495495495495</v>
      </c>
      <c r="H142" s="94">
        <f t="shared" si="6"/>
        <v>9880</v>
      </c>
      <c r="I142" s="26">
        <v>0</v>
      </c>
      <c r="J142" s="73"/>
      <c r="K142" s="135"/>
      <c r="L142" s="135"/>
    </row>
    <row r="143" spans="1:12" ht="67.5" customHeight="1">
      <c r="A143" s="117" t="s">
        <v>443</v>
      </c>
      <c r="B143" s="73" t="s">
        <v>444</v>
      </c>
      <c r="C143" s="25">
        <v>2400</v>
      </c>
      <c r="D143" s="78">
        <v>6.83E-2</v>
      </c>
      <c r="E143" s="25">
        <v>37263.61</v>
      </c>
      <c r="F143" s="25">
        <v>2400</v>
      </c>
      <c r="G143" s="133">
        <f t="shared" si="5"/>
        <v>6.4405998237959228E-2</v>
      </c>
      <c r="H143" s="94">
        <f t="shared" si="6"/>
        <v>34863.61</v>
      </c>
      <c r="I143" s="26">
        <v>0</v>
      </c>
      <c r="J143" s="73"/>
      <c r="K143" s="135"/>
      <c r="L143" s="135"/>
    </row>
    <row r="144" spans="1:12" ht="63.75">
      <c r="A144" s="117" t="s">
        <v>445</v>
      </c>
      <c r="B144" s="117" t="s">
        <v>446</v>
      </c>
      <c r="C144" s="25">
        <v>7200</v>
      </c>
      <c r="D144" s="78">
        <v>0.65449999999999997</v>
      </c>
      <c r="E144" s="25">
        <v>11170.93</v>
      </c>
      <c r="F144" s="25">
        <v>7200</v>
      </c>
      <c r="G144" s="133">
        <f t="shared" si="5"/>
        <v>0.64453004360424782</v>
      </c>
      <c r="H144" s="94">
        <f t="shared" si="6"/>
        <v>3970.9300000000003</v>
      </c>
      <c r="I144" s="26">
        <v>0</v>
      </c>
      <c r="J144" s="73"/>
      <c r="K144" s="135"/>
      <c r="L144" s="135"/>
    </row>
    <row r="145" spans="1:12" ht="51">
      <c r="A145" s="117" t="s">
        <v>447</v>
      </c>
      <c r="B145" s="73" t="s">
        <v>448</v>
      </c>
      <c r="C145" s="25">
        <v>4800</v>
      </c>
      <c r="D145" s="78">
        <v>0.22750000000000001</v>
      </c>
      <c r="E145" s="25">
        <v>21256.5</v>
      </c>
      <c r="F145" s="25">
        <v>4800</v>
      </c>
      <c r="G145" s="133">
        <f t="shared" si="5"/>
        <v>0.22581328064356784</v>
      </c>
      <c r="H145" s="94">
        <f t="shared" si="6"/>
        <v>16456.5</v>
      </c>
      <c r="I145" s="26">
        <v>0</v>
      </c>
      <c r="J145" s="73"/>
      <c r="K145" s="135"/>
      <c r="L145" s="135"/>
    </row>
    <row r="146" spans="1:12" ht="63.75">
      <c r="A146" s="93" t="s">
        <v>449</v>
      </c>
      <c r="B146" s="93" t="s">
        <v>450</v>
      </c>
      <c r="C146" s="25">
        <v>2640</v>
      </c>
      <c r="D146" s="132">
        <v>9.1499999999999998E-2</v>
      </c>
      <c r="E146" s="25">
        <v>22188.07</v>
      </c>
      <c r="F146" s="25">
        <v>2031</v>
      </c>
      <c r="G146" s="133">
        <f t="shared" si="5"/>
        <v>0.11898285880655686</v>
      </c>
      <c r="H146" s="94">
        <f t="shared" si="6"/>
        <v>19548.07</v>
      </c>
      <c r="I146" s="26">
        <v>0</v>
      </c>
      <c r="J146" s="91" t="s">
        <v>451</v>
      </c>
      <c r="K146" s="135"/>
      <c r="L146" s="135"/>
    </row>
    <row r="147" spans="1:12" ht="42" customHeight="1">
      <c r="A147" s="73" t="s">
        <v>452</v>
      </c>
      <c r="B147" s="73" t="s">
        <v>453</v>
      </c>
      <c r="C147" s="25">
        <v>2200</v>
      </c>
      <c r="D147" s="78">
        <v>0.26960000000000001</v>
      </c>
      <c r="E147" s="25">
        <v>20579.009999999998</v>
      </c>
      <c r="F147" s="25">
        <v>2200</v>
      </c>
      <c r="G147" s="133">
        <f t="shared" si="5"/>
        <v>0.10690504548080788</v>
      </c>
      <c r="H147" s="94">
        <f t="shared" si="6"/>
        <v>18379.009999999998</v>
      </c>
      <c r="I147" s="26">
        <v>0</v>
      </c>
      <c r="J147" s="73"/>
      <c r="K147" s="135"/>
      <c r="L147" s="135"/>
    </row>
    <row r="148" spans="1:12" ht="90" customHeight="1">
      <c r="A148" s="73" t="s">
        <v>454</v>
      </c>
      <c r="B148" s="73" t="s">
        <v>455</v>
      </c>
      <c r="C148" s="25">
        <v>9040</v>
      </c>
      <c r="D148" s="78">
        <v>0.69430000000000003</v>
      </c>
      <c r="E148" s="25">
        <v>19019.82</v>
      </c>
      <c r="F148" s="25">
        <v>9040</v>
      </c>
      <c r="G148" s="133">
        <f t="shared" si="5"/>
        <v>0.47529366734280348</v>
      </c>
      <c r="H148" s="94">
        <f t="shared" si="6"/>
        <v>9979.82</v>
      </c>
      <c r="I148" s="26">
        <v>0</v>
      </c>
      <c r="J148" s="73"/>
      <c r="K148" s="135"/>
      <c r="L148" s="135"/>
    </row>
    <row r="149" spans="1:12" ht="51" customHeight="1">
      <c r="A149" s="73" t="s">
        <v>456</v>
      </c>
      <c r="B149" s="73" t="s">
        <v>457</v>
      </c>
      <c r="C149" s="25">
        <v>1600</v>
      </c>
      <c r="D149" s="78">
        <v>0.56599999999999995</v>
      </c>
      <c r="E149" s="25">
        <v>3000</v>
      </c>
      <c r="F149" s="25">
        <v>1600</v>
      </c>
      <c r="G149" s="133">
        <f t="shared" si="5"/>
        <v>0.53333333333333333</v>
      </c>
      <c r="H149" s="94">
        <f t="shared" si="6"/>
        <v>1400</v>
      </c>
      <c r="I149" s="26">
        <v>0</v>
      </c>
      <c r="J149" s="73"/>
      <c r="K149" s="135"/>
      <c r="L149" s="135"/>
    </row>
    <row r="150" spans="1:12" ht="62.25" customHeight="1">
      <c r="A150" s="93" t="s">
        <v>360</v>
      </c>
      <c r="B150" s="93" t="s">
        <v>361</v>
      </c>
      <c r="C150" s="115">
        <v>118000</v>
      </c>
      <c r="D150" s="132">
        <v>0.69979999999999998</v>
      </c>
      <c r="E150" s="115">
        <v>190131.02</v>
      </c>
      <c r="F150" s="115">
        <v>118000</v>
      </c>
      <c r="G150" s="133">
        <f t="shared" si="5"/>
        <v>0.62062466187789878</v>
      </c>
      <c r="H150" s="94">
        <f t="shared" si="6"/>
        <v>72131.01999999999</v>
      </c>
      <c r="I150" s="26">
        <v>0</v>
      </c>
      <c r="J150" s="73"/>
      <c r="K150" s="73"/>
      <c r="L150" s="73"/>
    </row>
    <row r="151" spans="1:12" ht="55.5" customHeight="1">
      <c r="A151" s="93" t="s">
        <v>362</v>
      </c>
      <c r="B151" s="93" t="s">
        <v>458</v>
      </c>
      <c r="C151" s="115">
        <v>115400</v>
      </c>
      <c r="D151" s="132">
        <v>0.69169999999999998</v>
      </c>
      <c r="E151" s="115">
        <v>169656.46</v>
      </c>
      <c r="F151" s="115">
        <v>115400</v>
      </c>
      <c r="G151" s="133">
        <f t="shared" si="5"/>
        <v>0.68019808971612405</v>
      </c>
      <c r="H151" s="94">
        <f t="shared" si="6"/>
        <v>54256.459999999992</v>
      </c>
      <c r="I151" s="26">
        <v>0</v>
      </c>
      <c r="J151" s="73"/>
      <c r="K151" s="73"/>
      <c r="L151" s="73"/>
    </row>
    <row r="152" spans="1:12" ht="76.5">
      <c r="A152" s="93" t="s">
        <v>364</v>
      </c>
      <c r="B152" s="93" t="s">
        <v>459</v>
      </c>
      <c r="C152" s="115">
        <v>84580</v>
      </c>
      <c r="D152" s="132">
        <v>0.67390000000000005</v>
      </c>
      <c r="E152" s="115">
        <v>129040.92</v>
      </c>
      <c r="F152" s="115">
        <v>84580</v>
      </c>
      <c r="G152" s="133">
        <f t="shared" si="5"/>
        <v>0.65545099957439856</v>
      </c>
      <c r="H152" s="94">
        <f t="shared" si="6"/>
        <v>44460.92</v>
      </c>
      <c r="I152" s="26">
        <v>0</v>
      </c>
      <c r="J152" s="73"/>
      <c r="K152" s="73"/>
      <c r="L152" s="73"/>
    </row>
    <row r="153" spans="1:12" ht="89.25">
      <c r="A153" s="73" t="s">
        <v>366</v>
      </c>
      <c r="B153" s="73" t="s">
        <v>367</v>
      </c>
      <c r="C153" s="115">
        <v>62840</v>
      </c>
      <c r="D153" s="132">
        <v>0.65359999999999996</v>
      </c>
      <c r="E153" s="115">
        <v>110616.43</v>
      </c>
      <c r="F153" s="115">
        <v>62840</v>
      </c>
      <c r="G153" s="133">
        <f t="shared" si="5"/>
        <v>0.56808920700116616</v>
      </c>
      <c r="H153" s="94">
        <f t="shared" si="6"/>
        <v>47776.429999999993</v>
      </c>
      <c r="I153" s="26">
        <v>0</v>
      </c>
      <c r="J153" s="73"/>
      <c r="K153" s="73"/>
      <c r="L153" s="73"/>
    </row>
    <row r="154" spans="1:12" ht="63.75">
      <c r="A154" s="93" t="s">
        <v>460</v>
      </c>
      <c r="B154" s="73" t="s">
        <v>369</v>
      </c>
      <c r="C154" s="115">
        <v>18400</v>
      </c>
      <c r="D154" s="132">
        <v>0.64559999999999995</v>
      </c>
      <c r="E154" s="115">
        <v>29300.25</v>
      </c>
      <c r="F154" s="115">
        <v>18400</v>
      </c>
      <c r="G154" s="133">
        <f t="shared" si="5"/>
        <v>0.62798098992329421</v>
      </c>
      <c r="H154" s="94">
        <f t="shared" si="6"/>
        <v>10900.25</v>
      </c>
      <c r="I154" s="26">
        <v>0</v>
      </c>
      <c r="J154" s="73"/>
      <c r="K154" s="73"/>
      <c r="L154" s="73"/>
    </row>
    <row r="155" spans="1:12" ht="76.5">
      <c r="A155" s="73" t="s">
        <v>461</v>
      </c>
      <c r="B155" s="73" t="s">
        <v>371</v>
      </c>
      <c r="C155" s="115">
        <v>18920</v>
      </c>
      <c r="D155" s="132">
        <v>0.69979999999999998</v>
      </c>
      <c r="E155" s="115">
        <v>27035</v>
      </c>
      <c r="F155" s="115">
        <v>18920</v>
      </c>
      <c r="G155" s="133">
        <f t="shared" si="5"/>
        <v>0.69983354910301465</v>
      </c>
      <c r="H155" s="94">
        <f t="shared" si="6"/>
        <v>8115</v>
      </c>
      <c r="I155" s="26">
        <v>0</v>
      </c>
      <c r="J155" s="73"/>
      <c r="K155" s="73"/>
      <c r="L155" s="73"/>
    </row>
    <row r="156" spans="1:12" ht="89.25">
      <c r="A156" s="73" t="s">
        <v>462</v>
      </c>
      <c r="B156" s="73" t="s">
        <v>463</v>
      </c>
      <c r="C156" s="115">
        <v>97680</v>
      </c>
      <c r="D156" s="132">
        <v>0.67669999999999997</v>
      </c>
      <c r="E156" s="115">
        <v>145598.71</v>
      </c>
      <c r="F156" s="115">
        <v>97680</v>
      </c>
      <c r="G156" s="133">
        <f t="shared" si="5"/>
        <v>0.67088506484707178</v>
      </c>
      <c r="H156" s="94">
        <f t="shared" si="6"/>
        <v>47918.709999999992</v>
      </c>
      <c r="I156" s="26">
        <v>0</v>
      </c>
      <c r="J156" s="73"/>
      <c r="K156" s="73"/>
      <c r="L156" s="73"/>
    </row>
    <row r="157" spans="1:12" ht="68.25" customHeight="1">
      <c r="A157" s="117" t="s">
        <v>372</v>
      </c>
      <c r="B157" s="117" t="s">
        <v>373</v>
      </c>
      <c r="C157" s="115">
        <v>35400</v>
      </c>
      <c r="D157" s="132">
        <v>0.69269999999999998</v>
      </c>
      <c r="E157" s="115">
        <v>51467.11</v>
      </c>
      <c r="F157" s="115">
        <v>35400</v>
      </c>
      <c r="G157" s="133">
        <f t="shared" si="5"/>
        <v>0.68781790934054776</v>
      </c>
      <c r="H157" s="94">
        <f t="shared" si="6"/>
        <v>16067.11</v>
      </c>
      <c r="I157" s="26">
        <v>0</v>
      </c>
      <c r="J157" s="73"/>
      <c r="K157" s="73"/>
      <c r="L157" s="73"/>
    </row>
    <row r="158" spans="1:12" ht="51.75" customHeight="1">
      <c r="A158" s="117" t="s">
        <v>374</v>
      </c>
      <c r="B158" s="73" t="s">
        <v>375</v>
      </c>
      <c r="C158" s="115">
        <v>39560</v>
      </c>
      <c r="D158" s="132">
        <v>0.6996</v>
      </c>
      <c r="E158" s="115">
        <v>56550</v>
      </c>
      <c r="F158" s="115">
        <v>39560</v>
      </c>
      <c r="G158" s="133">
        <f t="shared" si="5"/>
        <v>0.6995579133510168</v>
      </c>
      <c r="H158" s="94">
        <f t="shared" si="6"/>
        <v>16990</v>
      </c>
      <c r="I158" s="26">
        <v>0</v>
      </c>
      <c r="J158" s="73"/>
      <c r="K158" s="73"/>
      <c r="L158" s="73"/>
    </row>
    <row r="159" spans="1:12" ht="100.5" customHeight="1">
      <c r="A159" s="93" t="s">
        <v>376</v>
      </c>
      <c r="B159" s="93" t="s">
        <v>377</v>
      </c>
      <c r="C159" s="115">
        <v>37820</v>
      </c>
      <c r="D159" s="132">
        <v>0.69779999999999998</v>
      </c>
      <c r="E159" s="115">
        <v>56405.24</v>
      </c>
      <c r="F159" s="115">
        <v>37820</v>
      </c>
      <c r="G159" s="133">
        <f t="shared" si="5"/>
        <v>0.67050508073363402</v>
      </c>
      <c r="H159" s="94">
        <f t="shared" si="6"/>
        <v>18585.239999999998</v>
      </c>
      <c r="I159" s="26">
        <v>0</v>
      </c>
      <c r="J159" s="73"/>
      <c r="K159" s="73"/>
      <c r="L159" s="73"/>
    </row>
    <row r="160" spans="1:12" ht="60.75" customHeight="1">
      <c r="A160" s="117" t="s">
        <v>378</v>
      </c>
      <c r="B160" s="117" t="s">
        <v>379</v>
      </c>
      <c r="C160" s="115">
        <v>28540</v>
      </c>
      <c r="D160" s="132">
        <v>0.69950000000000001</v>
      </c>
      <c r="E160" s="115">
        <v>40800</v>
      </c>
      <c r="F160" s="115">
        <v>28540</v>
      </c>
      <c r="G160" s="133">
        <f t="shared" si="5"/>
        <v>0.69950980392156858</v>
      </c>
      <c r="H160" s="94">
        <f t="shared" si="6"/>
        <v>12260</v>
      </c>
      <c r="I160" s="26">
        <v>0</v>
      </c>
      <c r="J160" s="73"/>
      <c r="K160" s="73"/>
      <c r="L160" s="73"/>
    </row>
    <row r="161" spans="1:12" ht="106.5" customHeight="1">
      <c r="A161" s="93" t="s">
        <v>380</v>
      </c>
      <c r="B161" s="93" t="s">
        <v>381</v>
      </c>
      <c r="C161" s="115">
        <v>8160</v>
      </c>
      <c r="D161" s="132">
        <v>0.60219999999999996</v>
      </c>
      <c r="E161" s="115">
        <v>13717.43</v>
      </c>
      <c r="F161" s="115">
        <v>8160</v>
      </c>
      <c r="G161" s="133">
        <f t="shared" si="5"/>
        <v>0.59486361512324104</v>
      </c>
      <c r="H161" s="94">
        <f t="shared" si="6"/>
        <v>5557.43</v>
      </c>
      <c r="I161" s="26">
        <v>0</v>
      </c>
      <c r="J161" s="73"/>
      <c r="K161" s="73"/>
      <c r="L161" s="73"/>
    </row>
    <row r="162" spans="1:12" ht="144.75" customHeight="1">
      <c r="A162" s="256" t="s">
        <v>464</v>
      </c>
      <c r="B162" s="73" t="s">
        <v>383</v>
      </c>
      <c r="C162" s="115">
        <v>18620</v>
      </c>
      <c r="D162" s="132">
        <v>0.68240000000000001</v>
      </c>
      <c r="E162" s="115">
        <v>30192.83</v>
      </c>
      <c r="F162" s="115">
        <v>18620</v>
      </c>
      <c r="G162" s="133">
        <f t="shared" si="5"/>
        <v>0.61670270723214748</v>
      </c>
      <c r="H162" s="94">
        <f t="shared" si="6"/>
        <v>11572.830000000002</v>
      </c>
      <c r="I162" s="26">
        <v>0</v>
      </c>
      <c r="J162" s="73"/>
      <c r="K162" s="73"/>
      <c r="L162" s="73"/>
    </row>
    <row r="163" spans="1:12" ht="85.5" customHeight="1">
      <c r="A163" s="73" t="s">
        <v>386</v>
      </c>
      <c r="B163" s="73" t="s">
        <v>465</v>
      </c>
      <c r="C163" s="115">
        <v>80420</v>
      </c>
      <c r="D163" s="132">
        <v>0.68979999999999997</v>
      </c>
      <c r="E163" s="115">
        <v>118349.95</v>
      </c>
      <c r="F163" s="115">
        <v>80420</v>
      </c>
      <c r="G163" s="133">
        <f t="shared" si="5"/>
        <v>0.67951021525568878</v>
      </c>
      <c r="H163" s="94">
        <f t="shared" si="6"/>
        <v>37929.949999999997</v>
      </c>
      <c r="I163" s="26">
        <v>0</v>
      </c>
      <c r="J163" s="73"/>
      <c r="K163" s="73"/>
      <c r="L163" s="73"/>
    </row>
    <row r="164" spans="1:12" ht="90" customHeight="1">
      <c r="A164" s="73" t="s">
        <v>466</v>
      </c>
      <c r="B164" s="73" t="s">
        <v>467</v>
      </c>
      <c r="C164" s="115">
        <v>46480</v>
      </c>
      <c r="D164" s="132">
        <v>0.64880000000000004</v>
      </c>
      <c r="E164" s="115">
        <v>91266.22</v>
      </c>
      <c r="F164" s="115">
        <v>46480</v>
      </c>
      <c r="G164" s="133">
        <f t="shared" si="5"/>
        <v>0.50927933686746307</v>
      </c>
      <c r="H164" s="94">
        <f t="shared" si="6"/>
        <v>44786.22</v>
      </c>
      <c r="I164" s="26">
        <v>0</v>
      </c>
      <c r="J164" s="73"/>
      <c r="K164" s="73"/>
      <c r="L164" s="73"/>
    </row>
    <row r="165" spans="1:12" ht="100.5" customHeight="1">
      <c r="A165" s="73" t="s">
        <v>468</v>
      </c>
      <c r="B165" s="73" t="s">
        <v>469</v>
      </c>
      <c r="C165" s="115">
        <v>50040</v>
      </c>
      <c r="D165" s="132">
        <v>0.67900000000000005</v>
      </c>
      <c r="E165" s="115">
        <v>74777.05</v>
      </c>
      <c r="F165" s="115">
        <v>50040</v>
      </c>
      <c r="G165" s="133">
        <f t="shared" ref="G165:G206" si="7">C165/E165</f>
        <v>0.66918927665640726</v>
      </c>
      <c r="H165" s="94">
        <f t="shared" ref="H165:H206" si="8">E165-C165</f>
        <v>24737.050000000003</v>
      </c>
      <c r="I165" s="26">
        <v>0</v>
      </c>
      <c r="J165" s="73"/>
      <c r="K165" s="73"/>
      <c r="L165" s="73"/>
    </row>
    <row r="166" spans="1:12" ht="60.75" customHeight="1">
      <c r="A166" s="117" t="s">
        <v>374</v>
      </c>
      <c r="B166" s="73" t="s">
        <v>394</v>
      </c>
      <c r="C166" s="115">
        <v>40820</v>
      </c>
      <c r="D166" s="132">
        <v>0.69969999999999999</v>
      </c>
      <c r="E166" s="115">
        <v>58578.3</v>
      </c>
      <c r="F166" s="115">
        <v>40820</v>
      </c>
      <c r="G166" s="133">
        <f t="shared" si="7"/>
        <v>0.69684507744335356</v>
      </c>
      <c r="H166" s="94">
        <f t="shared" si="8"/>
        <v>17758.300000000003</v>
      </c>
      <c r="I166" s="26">
        <v>0</v>
      </c>
      <c r="J166" s="73"/>
      <c r="K166" s="73"/>
      <c r="L166" s="73"/>
    </row>
    <row r="167" spans="1:12" ht="62.25" customHeight="1">
      <c r="A167" s="73" t="s">
        <v>395</v>
      </c>
      <c r="B167" s="73" t="s">
        <v>470</v>
      </c>
      <c r="C167" s="115">
        <v>32240</v>
      </c>
      <c r="D167" s="132">
        <v>0.64159999999999995</v>
      </c>
      <c r="E167" s="115">
        <v>51419.59</v>
      </c>
      <c r="F167" s="115">
        <v>32240</v>
      </c>
      <c r="G167" s="133">
        <f t="shared" si="7"/>
        <v>0.626998387190563</v>
      </c>
      <c r="H167" s="94">
        <f t="shared" si="8"/>
        <v>19179.589999999997</v>
      </c>
      <c r="I167" s="26">
        <v>0</v>
      </c>
      <c r="J167" s="73"/>
      <c r="K167" s="73"/>
      <c r="L167" s="73"/>
    </row>
    <row r="168" spans="1:12" ht="75" customHeight="1">
      <c r="A168" s="93" t="s">
        <v>397</v>
      </c>
      <c r="B168" s="93" t="s">
        <v>471</v>
      </c>
      <c r="C168" s="115">
        <v>19620</v>
      </c>
      <c r="D168" s="132">
        <v>0.69330000000000003</v>
      </c>
      <c r="E168" s="115">
        <v>37056.93</v>
      </c>
      <c r="F168" s="115">
        <v>19620</v>
      </c>
      <c r="G168" s="133">
        <f t="shared" si="7"/>
        <v>0.52945562408974511</v>
      </c>
      <c r="H168" s="94">
        <f t="shared" si="8"/>
        <v>17436.93</v>
      </c>
      <c r="I168" s="26">
        <v>0</v>
      </c>
      <c r="J168" s="73"/>
      <c r="K168" s="73"/>
      <c r="L168" s="73"/>
    </row>
    <row r="169" spans="1:12" ht="55.5" customHeight="1">
      <c r="A169" s="117" t="s">
        <v>472</v>
      </c>
      <c r="B169" s="73" t="s">
        <v>400</v>
      </c>
      <c r="C169" s="115">
        <v>7640</v>
      </c>
      <c r="D169" s="132">
        <v>0.62929999999999997</v>
      </c>
      <c r="E169" s="115">
        <v>13499.55</v>
      </c>
      <c r="F169" s="115">
        <v>7640</v>
      </c>
      <c r="G169" s="133">
        <f t="shared" si="7"/>
        <v>0.56594479075228432</v>
      </c>
      <c r="H169" s="94">
        <f t="shared" si="8"/>
        <v>5859.5499999999993</v>
      </c>
      <c r="I169" s="26">
        <v>0</v>
      </c>
      <c r="J169" s="73"/>
      <c r="K169" s="73"/>
      <c r="L169" s="73"/>
    </row>
    <row r="170" spans="1:12" ht="119.25" customHeight="1">
      <c r="A170" s="93" t="s">
        <v>403</v>
      </c>
      <c r="B170" s="73" t="s">
        <v>473</v>
      </c>
      <c r="C170" s="115">
        <v>107930</v>
      </c>
      <c r="D170" s="132">
        <v>0.68300000000000005</v>
      </c>
      <c r="E170" s="115">
        <v>168425.60000000001</v>
      </c>
      <c r="F170" s="115">
        <v>107930</v>
      </c>
      <c r="G170" s="133">
        <f t="shared" si="7"/>
        <v>0.64081707293903067</v>
      </c>
      <c r="H170" s="94">
        <f t="shared" si="8"/>
        <v>60495.600000000006</v>
      </c>
      <c r="I170" s="26">
        <v>0</v>
      </c>
      <c r="J170" s="73"/>
      <c r="K170" s="73"/>
      <c r="L170" s="73"/>
    </row>
    <row r="171" spans="1:12" ht="104.25" customHeight="1">
      <c r="A171" s="73" t="s">
        <v>405</v>
      </c>
      <c r="B171" s="73" t="s">
        <v>474</v>
      </c>
      <c r="C171" s="115">
        <v>62890</v>
      </c>
      <c r="D171" s="132">
        <v>0.66990000000000005</v>
      </c>
      <c r="E171" s="115">
        <v>94957.1</v>
      </c>
      <c r="F171" s="115">
        <v>62890</v>
      </c>
      <c r="G171" s="133">
        <f t="shared" si="7"/>
        <v>0.66229908032153462</v>
      </c>
      <c r="H171" s="94">
        <f t="shared" si="8"/>
        <v>32067.100000000006</v>
      </c>
      <c r="I171" s="136">
        <v>0</v>
      </c>
      <c r="J171" s="73"/>
      <c r="K171" s="73"/>
      <c r="L171" s="73"/>
    </row>
    <row r="172" spans="1:12" ht="64.5" customHeight="1">
      <c r="A172" s="73" t="s">
        <v>407</v>
      </c>
      <c r="B172" s="73" t="s">
        <v>475</v>
      </c>
      <c r="C172" s="115">
        <v>59200</v>
      </c>
      <c r="D172" s="132">
        <v>0.5</v>
      </c>
      <c r="E172" s="115">
        <v>120152</v>
      </c>
      <c r="F172" s="115">
        <v>59200</v>
      </c>
      <c r="G172" s="133">
        <f t="shared" si="7"/>
        <v>0.49270923496903923</v>
      </c>
      <c r="H172" s="94">
        <f t="shared" si="8"/>
        <v>60952</v>
      </c>
      <c r="I172" s="26">
        <v>0</v>
      </c>
      <c r="J172" s="73"/>
      <c r="K172" s="73"/>
      <c r="L172" s="73"/>
    </row>
    <row r="173" spans="1:12" ht="66" customHeight="1">
      <c r="A173" s="117" t="s">
        <v>409</v>
      </c>
      <c r="B173" s="73" t="s">
        <v>410</v>
      </c>
      <c r="C173" s="115">
        <v>20272</v>
      </c>
      <c r="D173" s="132">
        <v>0.5847</v>
      </c>
      <c r="E173" s="115">
        <v>35994</v>
      </c>
      <c r="F173" s="115">
        <v>20272</v>
      </c>
      <c r="G173" s="133">
        <f t="shared" si="7"/>
        <v>0.5632049786075457</v>
      </c>
      <c r="H173" s="94">
        <f t="shared" si="8"/>
        <v>15722</v>
      </c>
      <c r="I173" s="26">
        <v>0</v>
      </c>
      <c r="J173" s="73"/>
      <c r="K173" s="73"/>
      <c r="L173" s="73"/>
    </row>
    <row r="174" spans="1:12" ht="102.75" customHeight="1">
      <c r="A174" s="73" t="s">
        <v>411</v>
      </c>
      <c r="B174" s="73" t="s">
        <v>476</v>
      </c>
      <c r="C174" s="115">
        <v>14784</v>
      </c>
      <c r="D174" s="132">
        <v>0.7</v>
      </c>
      <c r="E174" s="115">
        <v>21120</v>
      </c>
      <c r="F174" s="115">
        <v>14784</v>
      </c>
      <c r="G174" s="133">
        <f t="shared" si="7"/>
        <v>0.7</v>
      </c>
      <c r="H174" s="94">
        <f t="shared" si="8"/>
        <v>6336</v>
      </c>
      <c r="I174" s="26">
        <v>0</v>
      </c>
      <c r="J174" s="73"/>
      <c r="K174" s="73">
        <v>263.55</v>
      </c>
      <c r="L174" s="137">
        <v>44615</v>
      </c>
    </row>
    <row r="175" spans="1:12" ht="53.25" customHeight="1">
      <c r="A175" s="93" t="s">
        <v>413</v>
      </c>
      <c r="B175" s="93" t="s">
        <v>477</v>
      </c>
      <c r="C175" s="115">
        <v>14378</v>
      </c>
      <c r="D175" s="132">
        <v>0.69899999999999995</v>
      </c>
      <c r="E175" s="115">
        <v>29256.44</v>
      </c>
      <c r="F175" s="115">
        <v>14378</v>
      </c>
      <c r="G175" s="133">
        <f t="shared" si="7"/>
        <v>0.4914473531297725</v>
      </c>
      <c r="H175" s="94">
        <f t="shared" si="8"/>
        <v>14878.439999999999</v>
      </c>
      <c r="I175" s="26">
        <v>0</v>
      </c>
      <c r="J175" s="73"/>
      <c r="K175" s="73"/>
      <c r="L175" s="73"/>
    </row>
    <row r="176" spans="1:12" ht="66" customHeight="1">
      <c r="A176" s="93" t="s">
        <v>478</v>
      </c>
      <c r="B176" s="73" t="s">
        <v>479</v>
      </c>
      <c r="C176" s="115">
        <v>4560</v>
      </c>
      <c r="D176" s="132">
        <v>0.43430000000000002</v>
      </c>
      <c r="E176" s="115">
        <v>10498.24</v>
      </c>
      <c r="F176" s="115">
        <v>4560</v>
      </c>
      <c r="G176" s="133">
        <f t="shared" si="7"/>
        <v>0.43435852104733746</v>
      </c>
      <c r="H176" s="94">
        <f t="shared" si="8"/>
        <v>5938.24</v>
      </c>
      <c r="I176" s="26">
        <v>0</v>
      </c>
      <c r="J176" s="73"/>
      <c r="K176" s="73"/>
      <c r="L176" s="73"/>
    </row>
    <row r="177" spans="1:12" ht="90" customHeight="1">
      <c r="A177" s="73" t="s">
        <v>415</v>
      </c>
      <c r="B177" s="73" t="s">
        <v>416</v>
      </c>
      <c r="C177" s="115">
        <v>20020</v>
      </c>
      <c r="D177" s="132">
        <v>0.58130000000000004</v>
      </c>
      <c r="E177" s="115">
        <v>34401.43</v>
      </c>
      <c r="F177" s="115">
        <v>20020</v>
      </c>
      <c r="G177" s="133">
        <f t="shared" si="7"/>
        <v>0.58195255255377465</v>
      </c>
      <c r="H177" s="94">
        <f t="shared" si="8"/>
        <v>14381.43</v>
      </c>
      <c r="I177" s="26">
        <v>0</v>
      </c>
      <c r="J177" s="73"/>
      <c r="K177" s="73"/>
      <c r="L177" s="73"/>
    </row>
    <row r="178" spans="1:12" ht="51">
      <c r="A178" s="117" t="s">
        <v>417</v>
      </c>
      <c r="B178" s="117" t="s">
        <v>418</v>
      </c>
      <c r="C178" s="115">
        <v>24320</v>
      </c>
      <c r="D178" s="132">
        <v>0.58740000000000003</v>
      </c>
      <c r="E178" s="115">
        <v>41407.47</v>
      </c>
      <c r="F178" s="115">
        <v>24320</v>
      </c>
      <c r="G178" s="133">
        <f t="shared" si="7"/>
        <v>0.58733363810925898</v>
      </c>
      <c r="H178" s="94">
        <f t="shared" si="8"/>
        <v>17087.47</v>
      </c>
      <c r="I178" s="26">
        <v>0</v>
      </c>
      <c r="J178" s="73"/>
      <c r="K178" s="73"/>
      <c r="L178" s="73"/>
    </row>
    <row r="179" spans="1:12" ht="76.5">
      <c r="A179" s="73" t="s">
        <v>419</v>
      </c>
      <c r="B179" s="73" t="s">
        <v>420</v>
      </c>
      <c r="C179" s="115">
        <v>25460</v>
      </c>
      <c r="D179" s="132">
        <v>0.68420000000000003</v>
      </c>
      <c r="E179" s="115">
        <v>37210</v>
      </c>
      <c r="F179" s="115">
        <v>25460</v>
      </c>
      <c r="G179" s="133">
        <f t="shared" si="7"/>
        <v>0.68422467078742277</v>
      </c>
      <c r="H179" s="94">
        <f t="shared" si="8"/>
        <v>11750</v>
      </c>
      <c r="I179" s="26">
        <v>0</v>
      </c>
      <c r="J179" s="73"/>
      <c r="K179" s="73"/>
      <c r="L179" s="73"/>
    </row>
    <row r="180" spans="1:12" ht="76.5">
      <c r="A180" s="73" t="s">
        <v>421</v>
      </c>
      <c r="B180" s="73" t="s">
        <v>422</v>
      </c>
      <c r="C180" s="115">
        <v>9460</v>
      </c>
      <c r="D180" s="132">
        <v>0.65290000000000004</v>
      </c>
      <c r="E180" s="115">
        <v>29636</v>
      </c>
      <c r="F180" s="115">
        <v>9460</v>
      </c>
      <c r="G180" s="133">
        <f t="shared" si="7"/>
        <v>0.31920637063031448</v>
      </c>
      <c r="H180" s="94">
        <f t="shared" si="8"/>
        <v>20176</v>
      </c>
      <c r="I180" s="26">
        <v>0</v>
      </c>
      <c r="J180" s="73"/>
      <c r="K180" s="73"/>
      <c r="L180" s="73"/>
    </row>
    <row r="181" spans="1:12" ht="76.5">
      <c r="A181" s="73" t="s">
        <v>480</v>
      </c>
      <c r="B181" s="73" t="s">
        <v>481</v>
      </c>
      <c r="C181" s="115">
        <v>14680</v>
      </c>
      <c r="D181" s="132">
        <v>0.67710000000000004</v>
      </c>
      <c r="E181" s="115">
        <v>25274.35</v>
      </c>
      <c r="F181" s="115">
        <v>14416.45</v>
      </c>
      <c r="G181" s="133">
        <f t="shared" si="7"/>
        <v>0.58082601530800992</v>
      </c>
      <c r="H181" s="94">
        <f t="shared" si="8"/>
        <v>10594.349999999999</v>
      </c>
      <c r="I181" s="26">
        <v>0</v>
      </c>
      <c r="J181" s="73"/>
      <c r="K181" s="73"/>
      <c r="L181" s="73"/>
    </row>
    <row r="182" spans="1:12" ht="63.75">
      <c r="A182" s="93" t="s">
        <v>423</v>
      </c>
      <c r="B182" s="73" t="s">
        <v>482</v>
      </c>
      <c r="C182" s="115">
        <v>25560</v>
      </c>
      <c r="D182" s="132">
        <v>0.47439999999999999</v>
      </c>
      <c r="E182" s="115">
        <v>58747.17</v>
      </c>
      <c r="F182" s="115">
        <v>25560</v>
      </c>
      <c r="G182" s="133">
        <f t="shared" si="7"/>
        <v>0.4350847879140391</v>
      </c>
      <c r="H182" s="94">
        <f t="shared" si="8"/>
        <v>33187.17</v>
      </c>
      <c r="I182" s="26">
        <v>0</v>
      </c>
      <c r="J182" s="73"/>
      <c r="K182" s="73"/>
      <c r="L182" s="73"/>
    </row>
    <row r="183" spans="1:12" ht="102">
      <c r="A183" s="117" t="s">
        <v>425</v>
      </c>
      <c r="B183" s="73" t="s">
        <v>483</v>
      </c>
      <c r="C183" s="115">
        <v>57740</v>
      </c>
      <c r="D183" s="132">
        <v>0.69069999999999998</v>
      </c>
      <c r="E183" s="115">
        <v>88697.26</v>
      </c>
      <c r="F183" s="115">
        <v>57740</v>
      </c>
      <c r="G183" s="133">
        <f t="shared" si="7"/>
        <v>0.65097839549947767</v>
      </c>
      <c r="H183" s="94">
        <f t="shared" si="8"/>
        <v>30957.259999999995</v>
      </c>
      <c r="I183" s="26">
        <v>0</v>
      </c>
      <c r="J183" s="73"/>
      <c r="K183" s="73"/>
      <c r="L183" s="73"/>
    </row>
    <row r="184" spans="1:12" ht="38.25">
      <c r="A184" s="256" t="s">
        <v>327</v>
      </c>
      <c r="B184" s="73" t="s">
        <v>393</v>
      </c>
      <c r="C184" s="115">
        <v>22320</v>
      </c>
      <c r="D184" s="132">
        <v>0.52769999999999995</v>
      </c>
      <c r="E184" s="115">
        <v>45357.1</v>
      </c>
      <c r="F184" s="115">
        <v>22320</v>
      </c>
      <c r="G184" s="133">
        <f t="shared" si="7"/>
        <v>0.49209495316058566</v>
      </c>
      <c r="H184" s="94">
        <f t="shared" si="8"/>
        <v>23037.1</v>
      </c>
      <c r="I184" s="26">
        <v>0</v>
      </c>
      <c r="J184" s="73"/>
      <c r="K184" s="73"/>
      <c r="L184" s="73"/>
    </row>
    <row r="185" spans="1:12" ht="63.75">
      <c r="A185" s="73" t="s">
        <v>427</v>
      </c>
      <c r="B185" s="73" t="s">
        <v>428</v>
      </c>
      <c r="C185" s="115">
        <v>8680</v>
      </c>
      <c r="D185" s="132">
        <v>0.22639999999999999</v>
      </c>
      <c r="E185" s="115">
        <v>58407.32</v>
      </c>
      <c r="F185" s="115">
        <v>8680</v>
      </c>
      <c r="G185" s="133">
        <f t="shared" si="7"/>
        <v>0.1486115096532421</v>
      </c>
      <c r="H185" s="94">
        <f t="shared" si="8"/>
        <v>49727.32</v>
      </c>
      <c r="I185" s="26">
        <v>0</v>
      </c>
      <c r="J185" s="73"/>
      <c r="K185" s="73"/>
      <c r="L185" s="73"/>
    </row>
    <row r="186" spans="1:12" ht="100.5" customHeight="1">
      <c r="A186" s="117" t="s">
        <v>429</v>
      </c>
      <c r="B186" s="73" t="s">
        <v>484</v>
      </c>
      <c r="C186" s="115">
        <v>9700</v>
      </c>
      <c r="D186" s="132">
        <v>0.6</v>
      </c>
      <c r="E186" s="115">
        <v>16166.4</v>
      </c>
      <c r="F186" s="115">
        <v>9700</v>
      </c>
      <c r="G186" s="133">
        <f t="shared" si="7"/>
        <v>0.60000989707046715</v>
      </c>
      <c r="H186" s="94">
        <f t="shared" si="8"/>
        <v>6466.4</v>
      </c>
      <c r="I186" s="26">
        <v>0</v>
      </c>
      <c r="J186" s="73"/>
      <c r="K186" s="73"/>
      <c r="L186" s="73"/>
    </row>
    <row r="187" spans="1:12" ht="62.25" customHeight="1">
      <c r="A187" s="256" t="s">
        <v>431</v>
      </c>
      <c r="B187" s="73" t="s">
        <v>485</v>
      </c>
      <c r="C187" s="115">
        <v>11220</v>
      </c>
      <c r="D187" s="132">
        <v>0.44280000000000003</v>
      </c>
      <c r="E187" s="115">
        <v>39899.5</v>
      </c>
      <c r="F187" s="115">
        <v>11220</v>
      </c>
      <c r="G187" s="133">
        <f t="shared" si="7"/>
        <v>0.28120653141016805</v>
      </c>
      <c r="H187" s="94">
        <f t="shared" si="8"/>
        <v>28679.5</v>
      </c>
      <c r="I187" s="26">
        <v>0</v>
      </c>
      <c r="J187" s="73"/>
      <c r="K187" s="73"/>
      <c r="L187" s="73"/>
    </row>
    <row r="188" spans="1:12" ht="99" customHeight="1">
      <c r="A188" s="73" t="s">
        <v>433</v>
      </c>
      <c r="B188" s="73" t="s">
        <v>486</v>
      </c>
      <c r="C188" s="115">
        <v>51680</v>
      </c>
      <c r="D188" s="132">
        <v>0.69369999999999998</v>
      </c>
      <c r="E188" s="115">
        <v>74500</v>
      </c>
      <c r="F188" s="115">
        <v>51680</v>
      </c>
      <c r="G188" s="133">
        <f t="shared" si="7"/>
        <v>0.69369127516778528</v>
      </c>
      <c r="H188" s="94">
        <f t="shared" si="8"/>
        <v>22820</v>
      </c>
      <c r="I188" s="26">
        <v>0</v>
      </c>
      <c r="J188" s="73"/>
      <c r="K188" s="73"/>
      <c r="L188" s="73"/>
    </row>
    <row r="189" spans="1:12" ht="126" customHeight="1">
      <c r="A189" s="73" t="s">
        <v>487</v>
      </c>
      <c r="B189" s="73" t="s">
        <v>488</v>
      </c>
      <c r="C189" s="115">
        <v>25780</v>
      </c>
      <c r="D189" s="132">
        <v>0.44929999999999998</v>
      </c>
      <c r="E189" s="115">
        <v>59200.99</v>
      </c>
      <c r="F189" s="115">
        <v>25780</v>
      </c>
      <c r="G189" s="133">
        <f t="shared" si="7"/>
        <v>0.43546569069199687</v>
      </c>
      <c r="H189" s="94">
        <f t="shared" si="8"/>
        <v>33420.99</v>
      </c>
      <c r="I189" s="26">
        <v>0</v>
      </c>
      <c r="J189" s="73"/>
      <c r="K189" s="73"/>
      <c r="L189" s="73"/>
    </row>
    <row r="190" spans="1:12" ht="76.5">
      <c r="A190" s="117" t="s">
        <v>437</v>
      </c>
      <c r="B190" s="117" t="s">
        <v>438</v>
      </c>
      <c r="C190" s="115">
        <v>4960</v>
      </c>
      <c r="D190" s="132">
        <v>0.6986</v>
      </c>
      <c r="E190" s="115">
        <v>8041.13</v>
      </c>
      <c r="F190" s="115">
        <v>4960</v>
      </c>
      <c r="G190" s="133">
        <f t="shared" si="7"/>
        <v>0.61682872929550947</v>
      </c>
      <c r="H190" s="94">
        <f t="shared" si="8"/>
        <v>3081.13</v>
      </c>
      <c r="I190" s="26">
        <v>0</v>
      </c>
      <c r="J190" s="73"/>
      <c r="K190" s="73"/>
      <c r="L190" s="73"/>
    </row>
    <row r="191" spans="1:12" ht="49.5" customHeight="1">
      <c r="A191" s="117" t="s">
        <v>439</v>
      </c>
      <c r="B191" s="117" t="s">
        <v>440</v>
      </c>
      <c r="C191" s="115">
        <v>16960</v>
      </c>
      <c r="D191" s="132">
        <v>0.7</v>
      </c>
      <c r="E191" s="115">
        <v>24230</v>
      </c>
      <c r="F191" s="115">
        <v>16960</v>
      </c>
      <c r="G191" s="133">
        <f t="shared" si="7"/>
        <v>0.69995872884853483</v>
      </c>
      <c r="H191" s="94">
        <f t="shared" si="8"/>
        <v>7270</v>
      </c>
      <c r="I191" s="26">
        <v>0</v>
      </c>
      <c r="J191" s="73"/>
      <c r="K191" s="73"/>
      <c r="L191" s="73"/>
    </row>
    <row r="192" spans="1:12" ht="60.75" customHeight="1">
      <c r="A192" s="117" t="s">
        <v>489</v>
      </c>
      <c r="B192" s="117" t="s">
        <v>490</v>
      </c>
      <c r="C192" s="115">
        <v>16360</v>
      </c>
      <c r="D192" s="132">
        <v>0.51129999999999998</v>
      </c>
      <c r="E192" s="115">
        <v>34552</v>
      </c>
      <c r="F192" s="115">
        <v>16360</v>
      </c>
      <c r="G192" s="133">
        <f t="shared" si="7"/>
        <v>0.47348923361889328</v>
      </c>
      <c r="H192" s="94">
        <f t="shared" si="8"/>
        <v>18192</v>
      </c>
      <c r="I192" s="26">
        <v>0</v>
      </c>
      <c r="J192" s="73"/>
      <c r="K192" s="73"/>
      <c r="L192" s="73"/>
    </row>
    <row r="193" spans="1:12" ht="60.75" customHeight="1">
      <c r="A193" s="117" t="s">
        <v>443</v>
      </c>
      <c r="B193" s="73" t="s">
        <v>444</v>
      </c>
      <c r="C193" s="115">
        <v>4160</v>
      </c>
      <c r="D193" s="132">
        <v>0.1211</v>
      </c>
      <c r="E193" s="115">
        <v>33569.21</v>
      </c>
      <c r="F193" s="115">
        <v>4160</v>
      </c>
      <c r="G193" s="133">
        <f t="shared" si="7"/>
        <v>0.1239230830871504</v>
      </c>
      <c r="H193" s="94">
        <f t="shared" si="8"/>
        <v>29409.21</v>
      </c>
      <c r="I193" s="26">
        <v>0</v>
      </c>
      <c r="J193" s="73"/>
      <c r="K193" s="73"/>
      <c r="L193" s="73"/>
    </row>
    <row r="194" spans="1:12" ht="78.75" customHeight="1">
      <c r="A194" s="117" t="s">
        <v>445</v>
      </c>
      <c r="B194" s="117" t="s">
        <v>491</v>
      </c>
      <c r="C194" s="115">
        <v>7720</v>
      </c>
      <c r="D194" s="132">
        <v>0.66669999999999996</v>
      </c>
      <c r="E194" s="115">
        <v>11601.66</v>
      </c>
      <c r="F194" s="115">
        <v>7720</v>
      </c>
      <c r="G194" s="133">
        <f t="shared" si="7"/>
        <v>0.66542201719409122</v>
      </c>
      <c r="H194" s="94">
        <f t="shared" si="8"/>
        <v>3881.66</v>
      </c>
      <c r="I194" s="26">
        <v>0</v>
      </c>
      <c r="J194" s="73"/>
      <c r="K194" s="73"/>
      <c r="L194" s="73"/>
    </row>
    <row r="195" spans="1:12" ht="68.25" customHeight="1">
      <c r="A195" s="117" t="s">
        <v>447</v>
      </c>
      <c r="B195" s="73" t="s">
        <v>492</v>
      </c>
      <c r="C195" s="115">
        <v>7760</v>
      </c>
      <c r="D195" s="132">
        <v>0.46750000000000003</v>
      </c>
      <c r="E195" s="115">
        <v>18913.900000000001</v>
      </c>
      <c r="F195" s="115">
        <v>7760</v>
      </c>
      <c r="G195" s="133">
        <f t="shared" si="7"/>
        <v>0.41028027006593032</v>
      </c>
      <c r="H195" s="94">
        <f t="shared" si="8"/>
        <v>11153.900000000001</v>
      </c>
      <c r="I195" s="26">
        <v>0</v>
      </c>
      <c r="J195" s="73"/>
      <c r="K195" s="73"/>
      <c r="L195" s="73"/>
    </row>
    <row r="196" spans="1:12" ht="64.5" customHeight="1">
      <c r="A196" s="93" t="s">
        <v>493</v>
      </c>
      <c r="B196" s="73" t="s">
        <v>494</v>
      </c>
      <c r="C196" s="115">
        <v>12080</v>
      </c>
      <c r="D196" s="132">
        <v>0.69030000000000002</v>
      </c>
      <c r="E196" s="115">
        <v>28220.51</v>
      </c>
      <c r="F196" s="115">
        <v>12080</v>
      </c>
      <c r="G196" s="133">
        <f t="shared" si="7"/>
        <v>0.42805746600610695</v>
      </c>
      <c r="H196" s="94">
        <f t="shared" si="8"/>
        <v>16140.509999999998</v>
      </c>
      <c r="I196" s="26">
        <v>0</v>
      </c>
      <c r="J196" s="73"/>
      <c r="K196" s="73"/>
      <c r="L196" s="73"/>
    </row>
    <row r="197" spans="1:12" ht="53.25" customHeight="1">
      <c r="A197" s="93" t="s">
        <v>449</v>
      </c>
      <c r="B197" s="93" t="s">
        <v>450</v>
      </c>
      <c r="C197" s="115">
        <v>4800</v>
      </c>
      <c r="D197" s="132">
        <v>9.1499999999999998E-2</v>
      </c>
      <c r="E197" s="115">
        <v>28092.91</v>
      </c>
      <c r="F197" s="115">
        <v>4800</v>
      </c>
      <c r="G197" s="133">
        <f t="shared" si="7"/>
        <v>0.17086161597356772</v>
      </c>
      <c r="H197" s="94">
        <f t="shared" si="8"/>
        <v>23292.91</v>
      </c>
      <c r="I197" s="26">
        <v>0</v>
      </c>
      <c r="J197" s="73"/>
      <c r="K197" s="73"/>
      <c r="L197" s="73"/>
    </row>
    <row r="198" spans="1:12" ht="67.5" customHeight="1">
      <c r="A198" s="73" t="s">
        <v>452</v>
      </c>
      <c r="B198" s="73" t="s">
        <v>495</v>
      </c>
      <c r="C198" s="115">
        <v>4120</v>
      </c>
      <c r="D198" s="132">
        <v>0.60340000000000005</v>
      </c>
      <c r="E198" s="115">
        <v>6697.01</v>
      </c>
      <c r="F198" s="115">
        <v>4120</v>
      </c>
      <c r="G198" s="133">
        <f t="shared" si="7"/>
        <v>0.61519991757515669</v>
      </c>
      <c r="H198" s="94">
        <f t="shared" si="8"/>
        <v>2577.0100000000002</v>
      </c>
      <c r="I198" s="26">
        <v>0</v>
      </c>
      <c r="J198" s="73"/>
      <c r="K198" s="73"/>
      <c r="L198" s="73"/>
    </row>
    <row r="199" spans="1:12" ht="87.75" customHeight="1">
      <c r="A199" s="73" t="s">
        <v>454</v>
      </c>
      <c r="B199" s="73" t="s">
        <v>496</v>
      </c>
      <c r="C199" s="115">
        <v>9200</v>
      </c>
      <c r="D199" s="132">
        <v>0.66279999999999994</v>
      </c>
      <c r="E199" s="115">
        <v>22966.57</v>
      </c>
      <c r="F199" s="115">
        <v>9200</v>
      </c>
      <c r="G199" s="133">
        <f t="shared" si="7"/>
        <v>0.4005822375740043</v>
      </c>
      <c r="H199" s="94">
        <f t="shared" si="8"/>
        <v>13766.57</v>
      </c>
      <c r="I199" s="26">
        <v>0</v>
      </c>
      <c r="J199" s="73"/>
      <c r="K199" s="73"/>
      <c r="L199" s="73"/>
    </row>
    <row r="200" spans="1:12" ht="51" customHeight="1">
      <c r="A200" s="117" t="s">
        <v>497</v>
      </c>
      <c r="B200" s="117" t="s">
        <v>457</v>
      </c>
      <c r="C200" s="115">
        <v>7160</v>
      </c>
      <c r="D200" s="132">
        <v>0.59670000000000001</v>
      </c>
      <c r="E200" s="115">
        <v>12520.45</v>
      </c>
      <c r="F200" s="115">
        <v>7160</v>
      </c>
      <c r="G200" s="133">
        <f t="shared" si="7"/>
        <v>0.5718644297928589</v>
      </c>
      <c r="H200" s="94">
        <f t="shared" si="8"/>
        <v>5360.4500000000007</v>
      </c>
      <c r="I200" s="26">
        <v>0</v>
      </c>
      <c r="J200" s="73"/>
      <c r="K200" s="73"/>
      <c r="L200" s="73"/>
    </row>
    <row r="201" spans="1:12" ht="81" customHeight="1">
      <c r="A201" s="255" t="s">
        <v>498</v>
      </c>
      <c r="B201" s="255" t="s">
        <v>499</v>
      </c>
      <c r="C201" s="138">
        <v>40000</v>
      </c>
      <c r="D201" s="139">
        <v>0.64900000000000002</v>
      </c>
      <c r="E201" s="138">
        <v>62175.16</v>
      </c>
      <c r="F201" s="138">
        <v>40000</v>
      </c>
      <c r="G201" s="133">
        <f t="shared" si="7"/>
        <v>0.6433437404905753</v>
      </c>
      <c r="H201" s="94">
        <f t="shared" si="8"/>
        <v>22175.160000000003</v>
      </c>
      <c r="I201" s="26">
        <v>0</v>
      </c>
      <c r="J201" s="73"/>
      <c r="K201" s="73"/>
      <c r="L201" s="73"/>
    </row>
    <row r="202" spans="1:12" ht="195" customHeight="1">
      <c r="A202" s="255" t="s">
        <v>500</v>
      </c>
      <c r="B202" s="255" t="s">
        <v>501</v>
      </c>
      <c r="C202" s="138">
        <v>14000</v>
      </c>
      <c r="D202" s="139">
        <v>0.69830000000000003</v>
      </c>
      <c r="E202" s="138">
        <v>20050</v>
      </c>
      <c r="F202" s="138">
        <v>14000</v>
      </c>
      <c r="G202" s="133">
        <f t="shared" si="7"/>
        <v>0.69825436408977559</v>
      </c>
      <c r="H202" s="94">
        <f t="shared" si="8"/>
        <v>6050</v>
      </c>
      <c r="I202" s="26">
        <v>0</v>
      </c>
      <c r="J202" s="73"/>
      <c r="K202" s="73"/>
      <c r="L202" s="73"/>
    </row>
    <row r="203" spans="1:12" ht="131.25" customHeight="1">
      <c r="A203" s="255" t="s">
        <v>502</v>
      </c>
      <c r="B203" s="255" t="s">
        <v>503</v>
      </c>
      <c r="C203" s="138">
        <v>90000</v>
      </c>
      <c r="D203" s="139">
        <v>0.59499999999999997</v>
      </c>
      <c r="E203" s="138">
        <v>157377.69</v>
      </c>
      <c r="F203" s="138">
        <v>90000</v>
      </c>
      <c r="G203" s="133">
        <f t="shared" si="7"/>
        <v>0.57187267140596609</v>
      </c>
      <c r="H203" s="94">
        <f t="shared" si="8"/>
        <v>67377.69</v>
      </c>
      <c r="I203" s="26">
        <v>0</v>
      </c>
      <c r="J203" s="73"/>
      <c r="K203" s="73"/>
      <c r="L203" s="73"/>
    </row>
    <row r="204" spans="1:12" ht="53.25" customHeight="1">
      <c r="A204" s="117" t="s">
        <v>504</v>
      </c>
      <c r="B204" s="117" t="s">
        <v>375</v>
      </c>
      <c r="C204" s="91">
        <v>12000</v>
      </c>
      <c r="D204" s="133">
        <v>0.66669999999999996</v>
      </c>
      <c r="E204" s="91">
        <v>18000</v>
      </c>
      <c r="F204" s="91">
        <v>12000</v>
      </c>
      <c r="G204" s="133">
        <f t="shared" si="7"/>
        <v>0.66666666666666663</v>
      </c>
      <c r="H204" s="94">
        <f t="shared" si="8"/>
        <v>6000</v>
      </c>
      <c r="I204" s="26">
        <v>0</v>
      </c>
      <c r="J204" s="73"/>
      <c r="K204" s="73"/>
      <c r="L204" s="73"/>
    </row>
    <row r="205" spans="1:12" ht="48" customHeight="1">
      <c r="A205" s="117" t="s">
        <v>504</v>
      </c>
      <c r="B205" s="117" t="s">
        <v>393</v>
      </c>
      <c r="C205" s="91">
        <v>45000</v>
      </c>
      <c r="D205" s="133">
        <v>0.69820000000000004</v>
      </c>
      <c r="E205" s="91">
        <v>64760.11</v>
      </c>
      <c r="F205" s="91">
        <v>45000</v>
      </c>
      <c r="G205" s="133">
        <f t="shared" si="7"/>
        <v>0.69487219833320235</v>
      </c>
      <c r="H205" s="94">
        <f t="shared" si="8"/>
        <v>19760.11</v>
      </c>
      <c r="I205" s="26">
        <v>0</v>
      </c>
      <c r="J205" s="73"/>
      <c r="K205" s="73"/>
      <c r="L205" s="73"/>
    </row>
    <row r="206" spans="1:12" ht="77.25" customHeight="1">
      <c r="A206" s="158" t="s">
        <v>308</v>
      </c>
      <c r="B206" s="158" t="s">
        <v>505</v>
      </c>
      <c r="C206" s="91">
        <v>9000</v>
      </c>
      <c r="D206" s="133">
        <v>0.69979999999999998</v>
      </c>
      <c r="E206" s="91">
        <v>12860</v>
      </c>
      <c r="F206" s="91">
        <v>9000</v>
      </c>
      <c r="G206" s="133">
        <f t="shared" si="7"/>
        <v>0.69984447900466562</v>
      </c>
      <c r="H206" s="94">
        <f t="shared" si="8"/>
        <v>3860</v>
      </c>
      <c r="I206" s="26">
        <v>0</v>
      </c>
      <c r="J206" s="73"/>
      <c r="K206" s="73"/>
      <c r="L206" s="73"/>
    </row>
    <row r="207" spans="1:12">
      <c r="A207" s="73" t="s">
        <v>38</v>
      </c>
      <c r="B207" s="183"/>
      <c r="C207" s="91">
        <f>SUM(C100:C206)</f>
        <v>3020494</v>
      </c>
      <c r="D207" s="131"/>
      <c r="E207" s="134">
        <f>SUM(E100:E206)</f>
        <v>5158271.6400000025</v>
      </c>
      <c r="F207" s="134">
        <f>SUM(F100:F206)</f>
        <v>3019151.0500000003</v>
      </c>
      <c r="G207" s="134"/>
      <c r="H207" s="134">
        <f>SUM(H100:H206)</f>
        <v>2137777.64</v>
      </c>
      <c r="I207" s="134">
        <v>0</v>
      </c>
      <c r="J207" s="134">
        <f>SUM(J100:J206)</f>
        <v>0</v>
      </c>
      <c r="K207" s="134">
        <f>SUM(K100:K206)</f>
        <v>263.55</v>
      </c>
      <c r="L207" s="134"/>
    </row>
    <row r="208" spans="1:12">
      <c r="A208" s="294" t="s">
        <v>506</v>
      </c>
      <c r="B208" s="294"/>
      <c r="C208" s="294"/>
      <c r="D208" s="294"/>
      <c r="E208" s="294"/>
      <c r="F208" s="294"/>
      <c r="G208" s="294"/>
      <c r="H208" s="294"/>
      <c r="I208" s="294"/>
      <c r="J208" s="294"/>
      <c r="K208" s="294"/>
      <c r="L208" s="294"/>
    </row>
    <row r="209" spans="1:12" ht="48" customHeight="1">
      <c r="A209" s="73" t="s">
        <v>507</v>
      </c>
      <c r="B209" s="73" t="s">
        <v>508</v>
      </c>
      <c r="C209" s="25">
        <v>8000</v>
      </c>
      <c r="D209" s="78">
        <v>0.59299999999999997</v>
      </c>
      <c r="E209" s="25">
        <v>13490</v>
      </c>
      <c r="F209" s="25">
        <v>8000</v>
      </c>
      <c r="G209" s="78">
        <f t="shared" ref="G209:G214" si="9">C209/E209</f>
        <v>0.59303187546330616</v>
      </c>
      <c r="H209" s="26">
        <f t="shared" ref="H209:H214" si="10">E209-C209</f>
        <v>5490</v>
      </c>
      <c r="I209" s="26">
        <v>0</v>
      </c>
      <c r="J209" s="140"/>
      <c r="K209" s="135"/>
      <c r="L209" s="135"/>
    </row>
    <row r="210" spans="1:12" ht="90" customHeight="1">
      <c r="A210" s="256" t="s">
        <v>509</v>
      </c>
      <c r="B210" s="73" t="s">
        <v>510</v>
      </c>
      <c r="C210" s="25">
        <v>11240</v>
      </c>
      <c r="D210" s="78">
        <v>0.7</v>
      </c>
      <c r="E210" s="25">
        <v>16322.3</v>
      </c>
      <c r="F210" s="25">
        <v>11240</v>
      </c>
      <c r="G210" s="78">
        <f t="shared" si="9"/>
        <v>0.68862844084473396</v>
      </c>
      <c r="H210" s="26">
        <f t="shared" si="10"/>
        <v>5082.2999999999993</v>
      </c>
      <c r="I210" s="26">
        <v>0</v>
      </c>
      <c r="J210" s="140"/>
      <c r="K210" s="135"/>
      <c r="L210" s="135"/>
    </row>
    <row r="211" spans="1:12" ht="114.75" customHeight="1">
      <c r="A211" s="93" t="s">
        <v>511</v>
      </c>
      <c r="B211" s="117" t="s">
        <v>512</v>
      </c>
      <c r="C211" s="25">
        <v>7280</v>
      </c>
      <c r="D211" s="78">
        <v>0.50209999999999999</v>
      </c>
      <c r="E211" s="25">
        <v>14836</v>
      </c>
      <c r="F211" s="25">
        <v>7280</v>
      </c>
      <c r="G211" s="78">
        <f t="shared" si="9"/>
        <v>0.4906983014289566</v>
      </c>
      <c r="H211" s="26">
        <f t="shared" si="10"/>
        <v>7556</v>
      </c>
      <c r="I211" s="26">
        <v>0</v>
      </c>
      <c r="J211" s="140"/>
      <c r="K211" s="135"/>
      <c r="L211" s="135"/>
    </row>
    <row r="212" spans="1:12" ht="68.25" customHeight="1">
      <c r="A212" s="93" t="s">
        <v>513</v>
      </c>
      <c r="B212" s="73" t="s">
        <v>514</v>
      </c>
      <c r="C212" s="25">
        <v>56140</v>
      </c>
      <c r="D212" s="78">
        <v>0.68049999999999999</v>
      </c>
      <c r="E212" s="25">
        <v>86364.92</v>
      </c>
      <c r="F212" s="25">
        <v>56140</v>
      </c>
      <c r="G212" s="78">
        <f t="shared" si="9"/>
        <v>0.65003244372831004</v>
      </c>
      <c r="H212" s="26">
        <f t="shared" si="10"/>
        <v>30224.92</v>
      </c>
      <c r="I212" s="26">
        <v>0</v>
      </c>
      <c r="J212" s="140"/>
      <c r="K212" s="135"/>
      <c r="L212" s="135"/>
    </row>
    <row r="213" spans="1:12" ht="86.25" customHeight="1">
      <c r="A213" s="117" t="s">
        <v>515</v>
      </c>
      <c r="B213" s="73" t="s">
        <v>516</v>
      </c>
      <c r="C213" s="25">
        <v>24760</v>
      </c>
      <c r="D213" s="78">
        <v>0.6845</v>
      </c>
      <c r="E213" s="25">
        <v>36560.61</v>
      </c>
      <c r="F213" s="25">
        <v>24760</v>
      </c>
      <c r="G213" s="78">
        <f t="shared" si="9"/>
        <v>0.67723158886025148</v>
      </c>
      <c r="H213" s="26">
        <f t="shared" si="10"/>
        <v>11800.61</v>
      </c>
      <c r="I213" s="26">
        <v>0</v>
      </c>
      <c r="J213" s="140"/>
      <c r="K213" s="135"/>
      <c r="L213" s="135"/>
    </row>
    <row r="214" spans="1:12" ht="51">
      <c r="A214" s="93" t="s">
        <v>513</v>
      </c>
      <c r="B214" s="73" t="s">
        <v>514</v>
      </c>
      <c r="C214" s="115">
        <v>70500</v>
      </c>
      <c r="D214" s="132">
        <v>0.67400000000000004</v>
      </c>
      <c r="E214" s="115">
        <v>105374.1</v>
      </c>
      <c r="F214" s="115">
        <v>70500</v>
      </c>
      <c r="G214" s="78">
        <f t="shared" si="9"/>
        <v>0.66904486016962417</v>
      </c>
      <c r="H214" s="26">
        <f t="shared" si="10"/>
        <v>34874.100000000006</v>
      </c>
      <c r="I214" s="26">
        <v>0</v>
      </c>
      <c r="J214" s="93"/>
      <c r="K214" s="73"/>
      <c r="L214" s="73"/>
    </row>
    <row r="215" spans="1:12" ht="120.75" customHeight="1">
      <c r="A215" s="93" t="s">
        <v>517</v>
      </c>
      <c r="B215" s="93" t="s">
        <v>512</v>
      </c>
      <c r="C215" s="115">
        <v>5280</v>
      </c>
      <c r="D215" s="132">
        <v>0.54430000000000001</v>
      </c>
      <c r="E215" s="115">
        <v>11408</v>
      </c>
      <c r="F215" s="115">
        <v>5280</v>
      </c>
      <c r="G215" s="78">
        <f>C215/E215</f>
        <v>0.46283309957924262</v>
      </c>
      <c r="H215" s="26">
        <f>E215-C215</f>
        <v>6128</v>
      </c>
      <c r="I215" s="26">
        <v>0</v>
      </c>
      <c r="J215" s="73"/>
      <c r="K215" s="73"/>
      <c r="L215" s="73"/>
    </row>
    <row r="216" spans="1:12" ht="100.5" customHeight="1">
      <c r="A216" s="117" t="s">
        <v>515</v>
      </c>
      <c r="B216" s="73" t="s">
        <v>518</v>
      </c>
      <c r="C216" s="115">
        <v>28960</v>
      </c>
      <c r="D216" s="132">
        <v>0.66539999999999999</v>
      </c>
      <c r="E216" s="115">
        <v>43520</v>
      </c>
      <c r="F216" s="115">
        <v>28960</v>
      </c>
      <c r="G216" s="78">
        <f>C216/E216</f>
        <v>0.6654411764705882</v>
      </c>
      <c r="H216" s="26">
        <f>E216-C216</f>
        <v>14560</v>
      </c>
      <c r="I216" s="26">
        <v>0</v>
      </c>
      <c r="J216" s="73"/>
      <c r="K216" s="73"/>
      <c r="L216" s="73"/>
    </row>
    <row r="217" spans="1:12" ht="99" customHeight="1">
      <c r="A217" s="256" t="s">
        <v>509</v>
      </c>
      <c r="B217" s="73" t="s">
        <v>510</v>
      </c>
      <c r="C217" s="115">
        <v>16200</v>
      </c>
      <c r="D217" s="132">
        <v>0.6</v>
      </c>
      <c r="E217" s="115">
        <v>29226.06</v>
      </c>
      <c r="F217" s="115">
        <v>16200</v>
      </c>
      <c r="G217" s="78">
        <f>C217/E217</f>
        <v>0.55429982693527624</v>
      </c>
      <c r="H217" s="26">
        <f>E217-C217</f>
        <v>13026.060000000001</v>
      </c>
      <c r="I217" s="26">
        <v>0</v>
      </c>
      <c r="J217" s="73"/>
      <c r="K217" s="73"/>
      <c r="L217" s="73"/>
    </row>
    <row r="218" spans="1:12" ht="51" customHeight="1">
      <c r="A218" s="73" t="s">
        <v>507</v>
      </c>
      <c r="B218" s="73" t="s">
        <v>508</v>
      </c>
      <c r="C218" s="115">
        <v>10460</v>
      </c>
      <c r="D218" s="132">
        <v>0.65380000000000005</v>
      </c>
      <c r="E218" s="115">
        <v>16000</v>
      </c>
      <c r="F218" s="115">
        <v>10460</v>
      </c>
      <c r="G218" s="78">
        <f>C218/E218</f>
        <v>0.65375000000000005</v>
      </c>
      <c r="H218" s="26">
        <f>E218-C218</f>
        <v>5540</v>
      </c>
      <c r="I218" s="26">
        <v>0</v>
      </c>
      <c r="J218" s="73"/>
      <c r="K218" s="73"/>
      <c r="L218" s="73"/>
    </row>
    <row r="219" spans="1:12" ht="81" customHeight="1">
      <c r="A219" s="93" t="s">
        <v>513</v>
      </c>
      <c r="B219" s="255" t="s">
        <v>519</v>
      </c>
      <c r="C219" s="91">
        <v>140000</v>
      </c>
      <c r="D219" s="133">
        <v>0.64810000000000001</v>
      </c>
      <c r="E219" s="91">
        <v>234447.12</v>
      </c>
      <c r="F219" s="91">
        <v>140000</v>
      </c>
      <c r="G219" s="78">
        <f>C219/E219</f>
        <v>0.59714958324077516</v>
      </c>
      <c r="H219" s="26">
        <f>E219-C219</f>
        <v>94447.12</v>
      </c>
      <c r="I219" s="26">
        <v>0</v>
      </c>
      <c r="J219" s="141"/>
      <c r="K219" s="141"/>
      <c r="L219" s="141"/>
    </row>
    <row r="220" spans="1:12">
      <c r="A220" s="73" t="s">
        <v>38</v>
      </c>
      <c r="B220" s="93"/>
      <c r="C220" s="91">
        <f>SUM(C209:C219)</f>
        <v>378820</v>
      </c>
      <c r="D220" s="131"/>
      <c r="E220" s="134">
        <f>SUM(E209:E219)</f>
        <v>607549.1100000001</v>
      </c>
      <c r="F220" s="134">
        <f>SUM(F209:F219)</f>
        <v>378820</v>
      </c>
      <c r="G220" s="134"/>
      <c r="H220" s="134">
        <f>SUM(H209:H219)</f>
        <v>228729.11</v>
      </c>
      <c r="I220" s="134">
        <v>0</v>
      </c>
      <c r="J220" s="93"/>
      <c r="K220" s="93"/>
      <c r="L220" s="93"/>
    </row>
    <row r="221" spans="1:12">
      <c r="A221" s="229" t="s">
        <v>119</v>
      </c>
      <c r="B221" s="253"/>
      <c r="C221" s="263">
        <f>C98+C207+C220</f>
        <v>3735914</v>
      </c>
      <c r="D221" s="216"/>
      <c r="E221" s="216">
        <f>E98+E207+E220</f>
        <v>6270487.950000003</v>
      </c>
      <c r="F221" s="216">
        <f>F98+F207+F220</f>
        <v>3734571.0500000003</v>
      </c>
      <c r="G221" s="216"/>
      <c r="H221" s="216">
        <f>H98+H207+H220</f>
        <v>2534573.9500000002</v>
      </c>
      <c r="I221" s="216">
        <f>I98+I207+I220</f>
        <v>0</v>
      </c>
      <c r="J221" s="216"/>
      <c r="K221" s="216">
        <f>K98+K207+K220</f>
        <v>263.55</v>
      </c>
      <c r="L221" s="216"/>
    </row>
    <row r="222" spans="1:12" ht="31.5" customHeight="1">
      <c r="A222" s="304" t="s">
        <v>278</v>
      </c>
      <c r="B222" s="305"/>
      <c r="C222" s="305"/>
      <c r="D222" s="305"/>
      <c r="E222" s="305"/>
      <c r="F222" s="305"/>
      <c r="G222" s="305"/>
      <c r="H222" s="305"/>
      <c r="I222" s="305"/>
      <c r="J222" s="306"/>
      <c r="K222" s="230"/>
      <c r="L222" s="230"/>
    </row>
    <row r="223" spans="1:12">
      <c r="A223" s="290" t="s">
        <v>0</v>
      </c>
      <c r="B223" s="290" t="s">
        <v>1</v>
      </c>
      <c r="C223" s="281" t="s">
        <v>2</v>
      </c>
      <c r="D223" s="281"/>
      <c r="E223" s="281" t="s">
        <v>3</v>
      </c>
      <c r="F223" s="281" t="s">
        <v>4</v>
      </c>
      <c r="G223" s="281"/>
      <c r="H223" s="281" t="s">
        <v>5</v>
      </c>
      <c r="I223" s="281"/>
      <c r="J223" s="283" t="s">
        <v>6</v>
      </c>
      <c r="K223" s="230"/>
      <c r="L223" s="230"/>
    </row>
    <row r="224" spans="1:12" ht="51">
      <c r="A224" s="290"/>
      <c r="B224" s="290"/>
      <c r="C224" s="25" t="s">
        <v>7</v>
      </c>
      <c r="D224" s="21" t="s">
        <v>8</v>
      </c>
      <c r="E224" s="281"/>
      <c r="F224" s="21" t="s">
        <v>7</v>
      </c>
      <c r="G224" s="21" t="s">
        <v>8</v>
      </c>
      <c r="H224" s="21" t="s">
        <v>9</v>
      </c>
      <c r="I224" s="21" t="s">
        <v>10</v>
      </c>
      <c r="J224" s="283"/>
      <c r="K224" s="230"/>
      <c r="L224" s="230"/>
    </row>
    <row r="225" spans="1:12">
      <c r="A225" s="285" t="s">
        <v>520</v>
      </c>
      <c r="B225" s="285"/>
      <c r="C225" s="285"/>
      <c r="D225" s="285"/>
      <c r="E225" s="285"/>
      <c r="F225" s="285"/>
      <c r="G225" s="285"/>
      <c r="H225" s="285"/>
      <c r="I225" s="285"/>
      <c r="J225" s="285"/>
      <c r="K225" s="230"/>
      <c r="L225" s="230"/>
    </row>
    <row r="226" spans="1:12" ht="36.75" customHeight="1">
      <c r="A226" s="73" t="s">
        <v>101</v>
      </c>
      <c r="B226" s="74" t="s">
        <v>521</v>
      </c>
      <c r="C226" s="25">
        <v>22000</v>
      </c>
      <c r="D226" s="78">
        <v>0.58430000000000004</v>
      </c>
      <c r="E226" s="25">
        <f t="shared" ref="E226:E254" si="11">F226+H226+I226</f>
        <v>37747.78</v>
      </c>
      <c r="F226" s="25">
        <v>22000</v>
      </c>
      <c r="G226" s="78">
        <f t="shared" ref="G226:G233" si="12">F226/E226</f>
        <v>0.58281573115028218</v>
      </c>
      <c r="H226" s="26">
        <v>13197.78</v>
      </c>
      <c r="I226" s="26">
        <v>2550</v>
      </c>
      <c r="J226" s="26"/>
      <c r="K226" s="230"/>
      <c r="L226" s="230"/>
    </row>
    <row r="227" spans="1:12" ht="36.75" customHeight="1">
      <c r="A227" s="73" t="s">
        <v>522</v>
      </c>
      <c r="B227" s="74" t="s">
        <v>523</v>
      </c>
      <c r="C227" s="25">
        <v>12000</v>
      </c>
      <c r="D227" s="78">
        <v>0.6</v>
      </c>
      <c r="E227" s="25">
        <f t="shared" si="11"/>
        <v>20047.189999999999</v>
      </c>
      <c r="F227" s="25">
        <v>12000</v>
      </c>
      <c r="G227" s="78">
        <f t="shared" si="12"/>
        <v>0.59858763248116076</v>
      </c>
      <c r="H227" s="26">
        <v>5547.19</v>
      </c>
      <c r="I227" s="26">
        <v>2500</v>
      </c>
      <c r="J227" s="26"/>
      <c r="K227" s="230"/>
      <c r="L227" s="230"/>
    </row>
    <row r="228" spans="1:12" ht="72.75" customHeight="1">
      <c r="A228" s="73" t="s">
        <v>522</v>
      </c>
      <c r="B228" s="74" t="s">
        <v>524</v>
      </c>
      <c r="C228" s="25">
        <v>13000</v>
      </c>
      <c r="D228" s="78">
        <v>0.59909999999999997</v>
      </c>
      <c r="E228" s="25">
        <f t="shared" si="11"/>
        <v>21715.32</v>
      </c>
      <c r="F228" s="25">
        <v>13000</v>
      </c>
      <c r="G228" s="78">
        <f t="shared" si="12"/>
        <v>0.59865569561028809</v>
      </c>
      <c r="H228" s="26">
        <v>5515.32</v>
      </c>
      <c r="I228" s="26">
        <v>3200</v>
      </c>
      <c r="J228" s="26"/>
      <c r="K228" s="230"/>
      <c r="L228" s="230"/>
    </row>
    <row r="229" spans="1:12" ht="55.5" customHeight="1">
      <c r="A229" s="73" t="s">
        <v>525</v>
      </c>
      <c r="B229" s="74" t="s">
        <v>526</v>
      </c>
      <c r="C229" s="25">
        <v>9000</v>
      </c>
      <c r="D229" s="78">
        <v>0.43140000000000001</v>
      </c>
      <c r="E229" s="25">
        <f t="shared" si="11"/>
        <v>33558.550000000003</v>
      </c>
      <c r="F229" s="25">
        <v>9000</v>
      </c>
      <c r="G229" s="78">
        <f t="shared" si="12"/>
        <v>0.26818798786002374</v>
      </c>
      <c r="H229" s="26">
        <v>22658.55</v>
      </c>
      <c r="I229" s="26">
        <v>1900</v>
      </c>
      <c r="J229" s="26"/>
      <c r="K229" s="230"/>
      <c r="L229" s="230"/>
    </row>
    <row r="230" spans="1:12" ht="42" customHeight="1">
      <c r="A230" s="73" t="s">
        <v>527</v>
      </c>
      <c r="B230" s="74" t="s">
        <v>528</v>
      </c>
      <c r="C230" s="25">
        <v>15000</v>
      </c>
      <c r="D230" s="78">
        <v>0.6</v>
      </c>
      <c r="E230" s="25">
        <f t="shared" si="11"/>
        <v>46174.97</v>
      </c>
      <c r="F230" s="25">
        <v>15000</v>
      </c>
      <c r="G230" s="78">
        <f t="shared" si="12"/>
        <v>0.32485132096458319</v>
      </c>
      <c r="H230" s="26">
        <v>31174.97</v>
      </c>
      <c r="I230" s="26">
        <v>0</v>
      </c>
      <c r="J230" s="26"/>
      <c r="K230" s="230"/>
      <c r="L230" s="230"/>
    </row>
    <row r="231" spans="1:12" ht="39" customHeight="1">
      <c r="A231" s="73" t="s">
        <v>529</v>
      </c>
      <c r="B231" s="74" t="s">
        <v>530</v>
      </c>
      <c r="C231" s="25">
        <v>40000</v>
      </c>
      <c r="D231" s="78">
        <v>0.39019999999999999</v>
      </c>
      <c r="E231" s="25">
        <f t="shared" si="11"/>
        <v>104052</v>
      </c>
      <c r="F231" s="25">
        <v>40000</v>
      </c>
      <c r="G231" s="78">
        <f t="shared" si="12"/>
        <v>0.38442317302887019</v>
      </c>
      <c r="H231" s="26">
        <v>64052</v>
      </c>
      <c r="I231" s="26">
        <v>0</v>
      </c>
      <c r="J231" s="26"/>
      <c r="K231" s="230"/>
      <c r="L231" s="230"/>
    </row>
    <row r="232" spans="1:12" ht="40.5" customHeight="1">
      <c r="A232" s="73" t="s">
        <v>529</v>
      </c>
      <c r="B232" s="74" t="s">
        <v>531</v>
      </c>
      <c r="C232" s="25">
        <v>20000</v>
      </c>
      <c r="D232" s="78">
        <v>0.22570000000000001</v>
      </c>
      <c r="E232" s="25">
        <f t="shared" si="11"/>
        <v>89459.76</v>
      </c>
      <c r="F232" s="25">
        <v>20000</v>
      </c>
      <c r="G232" s="78">
        <f t="shared" si="12"/>
        <v>0.22356420361512261</v>
      </c>
      <c r="H232" s="26">
        <v>69459.759999999995</v>
      </c>
      <c r="I232" s="26">
        <v>0</v>
      </c>
      <c r="J232" s="26"/>
      <c r="K232" s="230"/>
      <c r="L232" s="230"/>
    </row>
    <row r="233" spans="1:12" ht="42.75" customHeight="1">
      <c r="A233" s="73" t="s">
        <v>532</v>
      </c>
      <c r="B233" s="74" t="s">
        <v>533</v>
      </c>
      <c r="C233" s="25">
        <v>3000</v>
      </c>
      <c r="D233" s="78">
        <v>0.3876</v>
      </c>
      <c r="E233" s="25">
        <f t="shared" si="11"/>
        <v>7843.7199999999993</v>
      </c>
      <c r="F233" s="25">
        <v>3000</v>
      </c>
      <c r="G233" s="78">
        <f t="shared" si="12"/>
        <v>0.38247158236143058</v>
      </c>
      <c r="H233" s="26">
        <v>3703.72</v>
      </c>
      <c r="I233" s="26">
        <v>1140</v>
      </c>
      <c r="J233" s="26"/>
      <c r="K233" s="230"/>
      <c r="L233" s="230"/>
    </row>
    <row r="234" spans="1:12" ht="89.25">
      <c r="A234" s="73" t="s">
        <v>534</v>
      </c>
      <c r="B234" s="74" t="s">
        <v>535</v>
      </c>
      <c r="C234" s="25">
        <v>7000</v>
      </c>
      <c r="D234" s="78">
        <v>0.58069999999999999</v>
      </c>
      <c r="E234" s="25">
        <f t="shared" si="11"/>
        <v>0</v>
      </c>
      <c r="F234" s="25">
        <v>0</v>
      </c>
      <c r="G234" s="78">
        <v>0</v>
      </c>
      <c r="H234" s="26">
        <v>0</v>
      </c>
      <c r="I234" s="26">
        <v>0</v>
      </c>
      <c r="J234" s="26" t="s">
        <v>536</v>
      </c>
      <c r="K234" s="230"/>
      <c r="L234" s="230"/>
    </row>
    <row r="235" spans="1:12" ht="102.75" customHeight="1">
      <c r="A235" s="73" t="s">
        <v>537</v>
      </c>
      <c r="B235" s="74" t="s">
        <v>538</v>
      </c>
      <c r="C235" s="25">
        <v>2000</v>
      </c>
      <c r="D235" s="78">
        <v>0.51280000000000003</v>
      </c>
      <c r="E235" s="25">
        <f t="shared" si="11"/>
        <v>3900</v>
      </c>
      <c r="F235" s="25">
        <v>2000</v>
      </c>
      <c r="G235" s="78">
        <f t="shared" ref="G235:G254" si="13">F235/E235</f>
        <v>0.51282051282051277</v>
      </c>
      <c r="H235" s="26">
        <v>1900</v>
      </c>
      <c r="I235" s="26">
        <v>0</v>
      </c>
      <c r="J235" s="26"/>
      <c r="K235" s="230"/>
      <c r="L235" s="230"/>
    </row>
    <row r="236" spans="1:12" ht="44.25" customHeight="1">
      <c r="A236" s="73" t="s">
        <v>539</v>
      </c>
      <c r="B236" s="74" t="s">
        <v>540</v>
      </c>
      <c r="C236" s="25">
        <v>5000</v>
      </c>
      <c r="D236" s="78">
        <v>0.51180000000000003</v>
      </c>
      <c r="E236" s="25">
        <f t="shared" si="11"/>
        <v>10245.299999999999</v>
      </c>
      <c r="F236" s="25">
        <v>5000</v>
      </c>
      <c r="G236" s="78">
        <f t="shared" si="13"/>
        <v>0.48802865704274156</v>
      </c>
      <c r="H236" s="26">
        <v>5245.3</v>
      </c>
      <c r="I236" s="26">
        <v>0</v>
      </c>
      <c r="J236" s="26"/>
      <c r="K236" s="230"/>
      <c r="L236" s="230"/>
    </row>
    <row r="237" spans="1:12" ht="66" customHeight="1">
      <c r="A237" s="73" t="s">
        <v>541</v>
      </c>
      <c r="B237" s="74" t="s">
        <v>542</v>
      </c>
      <c r="C237" s="25">
        <v>10000</v>
      </c>
      <c r="D237" s="78">
        <v>0.59560000000000002</v>
      </c>
      <c r="E237" s="25">
        <f t="shared" si="11"/>
        <v>16822</v>
      </c>
      <c r="F237" s="25">
        <v>10000</v>
      </c>
      <c r="G237" s="78">
        <f t="shared" si="13"/>
        <v>0.59445963619070263</v>
      </c>
      <c r="H237" s="26">
        <v>4312</v>
      </c>
      <c r="I237" s="26">
        <v>2510</v>
      </c>
      <c r="J237" s="26"/>
      <c r="K237" s="230"/>
      <c r="L237" s="230"/>
    </row>
    <row r="238" spans="1:12" ht="34.5" customHeight="1">
      <c r="A238" s="73" t="s">
        <v>126</v>
      </c>
      <c r="B238" s="74" t="s">
        <v>543</v>
      </c>
      <c r="C238" s="25">
        <v>2500</v>
      </c>
      <c r="D238" s="78">
        <v>0.59950000000000003</v>
      </c>
      <c r="E238" s="25">
        <f t="shared" si="11"/>
        <v>4170</v>
      </c>
      <c r="F238" s="25">
        <v>2500</v>
      </c>
      <c r="G238" s="78">
        <f t="shared" si="13"/>
        <v>0.59952038369304561</v>
      </c>
      <c r="H238" s="26">
        <v>1100</v>
      </c>
      <c r="I238" s="26">
        <v>570</v>
      </c>
      <c r="J238" s="26"/>
      <c r="K238" s="230"/>
      <c r="L238" s="230"/>
    </row>
    <row r="239" spans="1:12" ht="87.75" customHeight="1">
      <c r="A239" s="73" t="s">
        <v>233</v>
      </c>
      <c r="B239" s="74" t="s">
        <v>544</v>
      </c>
      <c r="C239" s="25">
        <v>2000</v>
      </c>
      <c r="D239" s="78">
        <v>0.59440000000000004</v>
      </c>
      <c r="E239" s="25">
        <f t="shared" si="11"/>
        <v>3490.43</v>
      </c>
      <c r="F239" s="25">
        <v>2000</v>
      </c>
      <c r="G239" s="78">
        <f t="shared" si="13"/>
        <v>0.57299530430348122</v>
      </c>
      <c r="H239" s="26">
        <v>1000.43</v>
      </c>
      <c r="I239" s="26">
        <v>490</v>
      </c>
      <c r="J239" s="26"/>
      <c r="K239" s="230"/>
      <c r="L239" s="230"/>
    </row>
    <row r="240" spans="1:12" ht="29.25" customHeight="1">
      <c r="A240" s="73" t="s">
        <v>545</v>
      </c>
      <c r="B240" s="74" t="s">
        <v>546</v>
      </c>
      <c r="C240" s="25">
        <v>1500</v>
      </c>
      <c r="D240" s="78">
        <v>0.5988</v>
      </c>
      <c r="E240" s="25">
        <f t="shared" si="11"/>
        <v>2528.19</v>
      </c>
      <c r="F240" s="25">
        <v>1500</v>
      </c>
      <c r="G240" s="78">
        <f t="shared" si="13"/>
        <v>0.59330983826373807</v>
      </c>
      <c r="H240" s="26">
        <v>668.19</v>
      </c>
      <c r="I240" s="26">
        <v>360</v>
      </c>
      <c r="J240" s="26"/>
      <c r="K240" s="230"/>
      <c r="L240" s="230"/>
    </row>
    <row r="241" spans="1:12" ht="35.25" customHeight="1">
      <c r="A241" s="73" t="s">
        <v>227</v>
      </c>
      <c r="B241" s="74" t="s">
        <v>547</v>
      </c>
      <c r="C241" s="25">
        <v>3000</v>
      </c>
      <c r="D241" s="78">
        <v>0.56740000000000002</v>
      </c>
      <c r="E241" s="25">
        <f t="shared" si="11"/>
        <v>5291.97</v>
      </c>
      <c r="F241" s="25">
        <v>3000</v>
      </c>
      <c r="G241" s="78">
        <f t="shared" si="13"/>
        <v>0.5668966377360416</v>
      </c>
      <c r="H241" s="26">
        <v>1511.97</v>
      </c>
      <c r="I241" s="26">
        <v>780</v>
      </c>
      <c r="J241" s="26"/>
      <c r="K241" s="230"/>
      <c r="L241" s="230"/>
    </row>
    <row r="242" spans="1:12" ht="35.25" customHeight="1">
      <c r="A242" s="73" t="s">
        <v>545</v>
      </c>
      <c r="B242" s="74" t="s">
        <v>548</v>
      </c>
      <c r="C242" s="25">
        <v>4000</v>
      </c>
      <c r="D242" s="78">
        <v>0.23849999999999999</v>
      </c>
      <c r="E242" s="25">
        <f t="shared" si="11"/>
        <v>23799.360000000001</v>
      </c>
      <c r="F242" s="25">
        <v>4000</v>
      </c>
      <c r="G242" s="78">
        <f t="shared" si="13"/>
        <v>0.16807174646713188</v>
      </c>
      <c r="H242" s="26">
        <v>17299.36</v>
      </c>
      <c r="I242" s="26">
        <v>2500</v>
      </c>
      <c r="J242" s="26"/>
      <c r="K242" s="230"/>
      <c r="L242" s="230"/>
    </row>
    <row r="243" spans="1:12" ht="80.25" customHeight="1">
      <c r="A243" s="73" t="s">
        <v>549</v>
      </c>
      <c r="B243" s="74" t="s">
        <v>550</v>
      </c>
      <c r="C243" s="25">
        <v>2500</v>
      </c>
      <c r="D243" s="78">
        <v>0.28220000000000001</v>
      </c>
      <c r="E243" s="25">
        <f t="shared" si="11"/>
        <v>8918.7799999999988</v>
      </c>
      <c r="F243" s="25">
        <v>2500</v>
      </c>
      <c r="G243" s="78">
        <f t="shared" si="13"/>
        <v>0.28030739630308182</v>
      </c>
      <c r="H243" s="26">
        <v>5418.78</v>
      </c>
      <c r="I243" s="26">
        <v>1000</v>
      </c>
      <c r="J243" s="26"/>
      <c r="K243" s="230"/>
      <c r="L243" s="230"/>
    </row>
    <row r="244" spans="1:12" ht="78.75" customHeight="1">
      <c r="A244" s="73" t="s">
        <v>549</v>
      </c>
      <c r="B244" s="74" t="s">
        <v>551</v>
      </c>
      <c r="C244" s="25">
        <v>3000</v>
      </c>
      <c r="D244" s="78">
        <v>0.20949999999999999</v>
      </c>
      <c r="E244" s="25">
        <f t="shared" si="11"/>
        <v>14428.82</v>
      </c>
      <c r="F244" s="25">
        <v>3000</v>
      </c>
      <c r="G244" s="78">
        <f t="shared" si="13"/>
        <v>0.20791721013915207</v>
      </c>
      <c r="H244" s="26">
        <v>10748.82</v>
      </c>
      <c r="I244" s="26">
        <v>680</v>
      </c>
      <c r="J244" s="26"/>
      <c r="K244" s="230"/>
      <c r="L244" s="230"/>
    </row>
    <row r="245" spans="1:12" ht="23.25" customHeight="1">
      <c r="A245" s="73" t="s">
        <v>552</v>
      </c>
      <c r="B245" s="74" t="s">
        <v>553</v>
      </c>
      <c r="C245" s="25">
        <v>3500</v>
      </c>
      <c r="D245" s="78">
        <v>0.58140000000000003</v>
      </c>
      <c r="E245" s="25">
        <f t="shared" si="11"/>
        <v>6111.33</v>
      </c>
      <c r="F245" s="25">
        <v>3500</v>
      </c>
      <c r="G245" s="78">
        <f t="shared" si="13"/>
        <v>0.57270675941243565</v>
      </c>
      <c r="H245" s="26">
        <v>1961.33</v>
      </c>
      <c r="I245" s="26">
        <v>650</v>
      </c>
      <c r="J245" s="26"/>
      <c r="K245" s="230"/>
      <c r="L245" s="230"/>
    </row>
    <row r="246" spans="1:12" ht="45.75" customHeight="1">
      <c r="A246" s="73" t="s">
        <v>554</v>
      </c>
      <c r="B246" s="74" t="s">
        <v>555</v>
      </c>
      <c r="C246" s="25">
        <v>8000</v>
      </c>
      <c r="D246" s="78">
        <v>0.55559999999999998</v>
      </c>
      <c r="E246" s="25">
        <f t="shared" si="11"/>
        <v>14439.970000000001</v>
      </c>
      <c r="F246" s="25">
        <v>8000</v>
      </c>
      <c r="G246" s="78">
        <f t="shared" si="13"/>
        <v>0.55401777150506537</v>
      </c>
      <c r="H246" s="26">
        <v>4439.97</v>
      </c>
      <c r="I246" s="26">
        <v>2000</v>
      </c>
      <c r="J246" s="26"/>
      <c r="K246" s="230"/>
      <c r="L246" s="230"/>
    </row>
    <row r="247" spans="1:12" ht="63.75" customHeight="1">
      <c r="A247" s="73" t="s">
        <v>554</v>
      </c>
      <c r="B247" s="74" t="s">
        <v>556</v>
      </c>
      <c r="C247" s="25">
        <v>6000</v>
      </c>
      <c r="D247" s="78">
        <v>0.4839</v>
      </c>
      <c r="E247" s="25">
        <f t="shared" si="11"/>
        <v>12418.16</v>
      </c>
      <c r="F247" s="25">
        <v>6000</v>
      </c>
      <c r="G247" s="78">
        <f t="shared" si="13"/>
        <v>0.48316336719771691</v>
      </c>
      <c r="H247" s="26">
        <v>4938.16</v>
      </c>
      <c r="I247" s="26">
        <v>1480</v>
      </c>
      <c r="J247" s="26"/>
      <c r="K247" s="230"/>
      <c r="L247" s="230"/>
    </row>
    <row r="248" spans="1:12" ht="48" customHeight="1">
      <c r="A248" s="73" t="s">
        <v>557</v>
      </c>
      <c r="B248" s="74" t="s">
        <v>558</v>
      </c>
      <c r="C248" s="25">
        <v>10000</v>
      </c>
      <c r="D248" s="78">
        <v>0.59619999999999995</v>
      </c>
      <c r="E248" s="25">
        <f t="shared" si="11"/>
        <v>16771.599999999999</v>
      </c>
      <c r="F248" s="25">
        <v>10000</v>
      </c>
      <c r="G248" s="78">
        <f t="shared" si="13"/>
        <v>0.59624603496386752</v>
      </c>
      <c r="H248" s="26">
        <v>6771.6</v>
      </c>
      <c r="I248" s="26">
        <v>0</v>
      </c>
      <c r="J248" s="26"/>
      <c r="K248" s="230"/>
      <c r="L248" s="230"/>
    </row>
    <row r="249" spans="1:12" ht="71.25" customHeight="1">
      <c r="A249" s="73" t="s">
        <v>559</v>
      </c>
      <c r="B249" s="74" t="s">
        <v>560</v>
      </c>
      <c r="C249" s="25">
        <v>20000</v>
      </c>
      <c r="D249" s="78">
        <v>0.31319999999999998</v>
      </c>
      <c r="E249" s="25">
        <f t="shared" si="11"/>
        <v>68721.69</v>
      </c>
      <c r="F249" s="25">
        <v>20000</v>
      </c>
      <c r="G249" s="78">
        <f t="shared" si="13"/>
        <v>0.29102893133157814</v>
      </c>
      <c r="H249" s="26">
        <v>40561.69</v>
      </c>
      <c r="I249" s="26">
        <v>8160</v>
      </c>
      <c r="J249" s="26"/>
      <c r="K249" s="230"/>
      <c r="L249" s="230"/>
    </row>
    <row r="250" spans="1:12" ht="47.25" customHeight="1">
      <c r="A250" s="73" t="s">
        <v>559</v>
      </c>
      <c r="B250" s="74" t="s">
        <v>561</v>
      </c>
      <c r="C250" s="25">
        <v>10000</v>
      </c>
      <c r="D250" s="78">
        <v>0.2399</v>
      </c>
      <c r="E250" s="25">
        <f t="shared" si="11"/>
        <v>44751.9</v>
      </c>
      <c r="F250" s="25">
        <v>10000</v>
      </c>
      <c r="G250" s="78">
        <f t="shared" si="13"/>
        <v>0.22345419970995645</v>
      </c>
      <c r="H250" s="26">
        <v>29311.9</v>
      </c>
      <c r="I250" s="26">
        <v>5440</v>
      </c>
      <c r="J250" s="26"/>
      <c r="K250" s="230"/>
      <c r="L250" s="230"/>
    </row>
    <row r="251" spans="1:12" ht="77.25" customHeight="1">
      <c r="A251" s="73" t="s">
        <v>498</v>
      </c>
      <c r="B251" s="74" t="s">
        <v>562</v>
      </c>
      <c r="C251" s="25">
        <v>12000</v>
      </c>
      <c r="D251" s="78">
        <v>0.6</v>
      </c>
      <c r="E251" s="25">
        <f t="shared" si="11"/>
        <v>20000.5</v>
      </c>
      <c r="F251" s="25">
        <v>12000</v>
      </c>
      <c r="G251" s="78">
        <f t="shared" si="13"/>
        <v>0.59998500037499058</v>
      </c>
      <c r="H251" s="26">
        <v>6200.5</v>
      </c>
      <c r="I251" s="26">
        <v>1800</v>
      </c>
      <c r="J251" s="26"/>
      <c r="K251" s="230"/>
      <c r="L251" s="230"/>
    </row>
    <row r="252" spans="1:12" ht="54.75" customHeight="1">
      <c r="A252" s="73" t="s">
        <v>563</v>
      </c>
      <c r="B252" s="74" t="s">
        <v>564</v>
      </c>
      <c r="C252" s="25">
        <v>12000</v>
      </c>
      <c r="D252" s="78">
        <v>0.56969999999999998</v>
      </c>
      <c r="E252" s="25">
        <f t="shared" si="11"/>
        <v>22136</v>
      </c>
      <c r="F252" s="25">
        <v>12000</v>
      </c>
      <c r="G252" s="78">
        <f t="shared" si="13"/>
        <v>0.54210336104083845</v>
      </c>
      <c r="H252" s="26">
        <v>6836</v>
      </c>
      <c r="I252" s="26">
        <v>3300</v>
      </c>
      <c r="J252" s="26"/>
      <c r="K252" s="230"/>
      <c r="L252" s="230"/>
    </row>
    <row r="253" spans="1:12" ht="62.25" customHeight="1">
      <c r="A253" s="73" t="s">
        <v>565</v>
      </c>
      <c r="B253" s="74" t="s">
        <v>566</v>
      </c>
      <c r="C253" s="25">
        <v>13000</v>
      </c>
      <c r="D253" s="78">
        <v>0.51380000000000003</v>
      </c>
      <c r="E253" s="25">
        <f t="shared" si="11"/>
        <v>25300</v>
      </c>
      <c r="F253" s="25">
        <v>13000</v>
      </c>
      <c r="G253" s="78">
        <f t="shared" si="13"/>
        <v>0.51383399209486169</v>
      </c>
      <c r="H253" s="26">
        <v>12300</v>
      </c>
      <c r="I253" s="26">
        <v>0</v>
      </c>
      <c r="J253" s="26"/>
      <c r="K253" s="230"/>
      <c r="L253" s="230"/>
    </row>
    <row r="254" spans="1:12" ht="61.5" customHeight="1">
      <c r="A254" s="73" t="s">
        <v>563</v>
      </c>
      <c r="B254" s="74" t="s">
        <v>567</v>
      </c>
      <c r="C254" s="25">
        <v>20000</v>
      </c>
      <c r="D254" s="78">
        <v>0.56259999999999999</v>
      </c>
      <c r="E254" s="25">
        <f t="shared" si="11"/>
        <v>36542.29</v>
      </c>
      <c r="F254" s="25">
        <v>20000</v>
      </c>
      <c r="G254" s="78">
        <f t="shared" si="13"/>
        <v>0.54731107437437554</v>
      </c>
      <c r="H254" s="26">
        <v>11442.29</v>
      </c>
      <c r="I254" s="26">
        <v>5100</v>
      </c>
      <c r="J254" s="26"/>
      <c r="K254" s="230"/>
      <c r="L254" s="230"/>
    </row>
    <row r="255" spans="1:12" ht="15" thickBot="1">
      <c r="A255" s="73" t="s">
        <v>38</v>
      </c>
      <c r="B255" s="73"/>
      <c r="C255" s="25">
        <f>SUM(C226:C254)</f>
        <v>291000</v>
      </c>
      <c r="D255" s="142"/>
      <c r="E255" s="21">
        <f>SUM(E226:E254)</f>
        <v>721387.58</v>
      </c>
      <c r="F255" s="29">
        <f>SUM(F226:F254)</f>
        <v>284000</v>
      </c>
      <c r="G255" s="21"/>
      <c r="H255" s="21">
        <f>SUM(H226:H254)</f>
        <v>389277.5799999999</v>
      </c>
      <c r="I255" s="21">
        <f>SUM(I226:I254)</f>
        <v>48110</v>
      </c>
      <c r="J255" s="21">
        <f>SUM(J226:J254)</f>
        <v>0</v>
      </c>
      <c r="K255" s="230"/>
      <c r="L255" s="230"/>
    </row>
    <row r="256" spans="1:12" ht="15" thickBot="1">
      <c r="A256" s="254" t="s">
        <v>119</v>
      </c>
      <c r="B256" s="196"/>
      <c r="C256" s="264">
        <f>SUM(C255)</f>
        <v>291000</v>
      </c>
      <c r="D256" s="143"/>
      <c r="E256" s="33">
        <f>SUM(E255)</f>
        <v>721387.58</v>
      </c>
      <c r="F256" s="33">
        <f>SUM(F255)</f>
        <v>284000</v>
      </c>
      <c r="G256" s="33"/>
      <c r="H256" s="33">
        <f>SUM(E256:G256)</f>
        <v>1005387.58</v>
      </c>
      <c r="I256" s="33">
        <f>SUM(I255)</f>
        <v>48110</v>
      </c>
      <c r="J256" s="34">
        <f>SUM(J255)</f>
        <v>0</v>
      </c>
      <c r="K256" s="230"/>
      <c r="L256" s="230"/>
    </row>
  </sheetData>
  <mergeCells count="58">
    <mergeCell ref="A225:J225"/>
    <mergeCell ref="A88:L88"/>
    <mergeCell ref="A99:L99"/>
    <mergeCell ref="A208:L208"/>
    <mergeCell ref="A222:J222"/>
    <mergeCell ref="A223:A224"/>
    <mergeCell ref="B223:B224"/>
    <mergeCell ref="C223:D223"/>
    <mergeCell ref="E223:E224"/>
    <mergeCell ref="A84:A85"/>
    <mergeCell ref="A89:A90"/>
    <mergeCell ref="B89:B90"/>
    <mergeCell ref="C89:D89"/>
    <mergeCell ref="H223:I223"/>
    <mergeCell ref="F223:G223"/>
    <mergeCell ref="A91:L91"/>
    <mergeCell ref="J223:J224"/>
    <mergeCell ref="E89:E90"/>
    <mergeCell ref="F89:G89"/>
    <mergeCell ref="H89:I89"/>
    <mergeCell ref="J89:J90"/>
    <mergeCell ref="A49:A50"/>
    <mergeCell ref="A55:A56"/>
    <mergeCell ref="A59:A60"/>
    <mergeCell ref="A65:A66"/>
    <mergeCell ref="A57:A58"/>
    <mergeCell ref="K89:L89"/>
    <mergeCell ref="A74:A75"/>
    <mergeCell ref="A77:L77"/>
    <mergeCell ref="A78:A79"/>
    <mergeCell ref="A80:A81"/>
    <mergeCell ref="A6:J6"/>
    <mergeCell ref="A29:J29"/>
    <mergeCell ref="A34:A35"/>
    <mergeCell ref="B34:B35"/>
    <mergeCell ref="C34:D34"/>
    <mergeCell ref="A3:J3"/>
    <mergeCell ref="A4:A5"/>
    <mergeCell ref="B4:B5"/>
    <mergeCell ref="C4:D4"/>
    <mergeCell ref="E4:E5"/>
    <mergeCell ref="F4:G4"/>
    <mergeCell ref="H4:I4"/>
    <mergeCell ref="J4:J5"/>
    <mergeCell ref="K34:L34"/>
    <mergeCell ref="A36:L36"/>
    <mergeCell ref="A37:A38"/>
    <mergeCell ref="A39:A40"/>
    <mergeCell ref="E34:E35"/>
    <mergeCell ref="F34:G34"/>
    <mergeCell ref="A67:A68"/>
    <mergeCell ref="A70:A71"/>
    <mergeCell ref="H34:I34"/>
    <mergeCell ref="J34:J35"/>
    <mergeCell ref="A41:A42"/>
    <mergeCell ref="A45:A46"/>
    <mergeCell ref="A43:A44"/>
    <mergeCell ref="A47:A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rowBreaks count="4" manualBreakCount="4">
    <brk id="12" max="11" man="1"/>
    <brk id="38" max="16383" man="1"/>
    <brk id="42" max="11" man="1"/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60" zoomScaleNormal="100" workbookViewId="0">
      <selection activeCell="R2" sqref="R2"/>
    </sheetView>
  </sheetViews>
  <sheetFormatPr defaultRowHeight="15"/>
  <cols>
    <col min="1" max="1" width="16.875" style="237" customWidth="1"/>
    <col min="2" max="2" width="14.875" style="237" customWidth="1"/>
    <col min="3" max="3" width="9.5" style="237" bestFit="1" customWidth="1"/>
    <col min="4" max="4" width="9.125" style="237" bestFit="1" customWidth="1"/>
    <col min="5" max="5" width="10.5" style="237" bestFit="1" customWidth="1"/>
    <col min="6" max="6" width="9.5" style="237" bestFit="1" customWidth="1"/>
    <col min="7" max="7" width="9.125" style="237" bestFit="1" customWidth="1"/>
    <col min="8" max="8" width="10.5" style="237" bestFit="1" customWidth="1"/>
    <col min="9" max="9" width="10.375" style="237" customWidth="1"/>
    <col min="10" max="10" width="9" style="237"/>
  </cols>
  <sheetData>
    <row r="1" spans="1:10" ht="15.75" thickBot="1"/>
    <row r="2" spans="1:10" ht="33" customHeight="1" thickBot="1">
      <c r="A2" s="267" t="s">
        <v>219</v>
      </c>
      <c r="B2" s="268"/>
      <c r="C2" s="268"/>
      <c r="D2" s="268"/>
      <c r="E2" s="268"/>
      <c r="F2" s="268"/>
      <c r="G2" s="268"/>
      <c r="H2" s="268"/>
      <c r="I2" s="268"/>
      <c r="J2" s="269"/>
    </row>
    <row r="3" spans="1:10" ht="58.5" customHeight="1">
      <c r="A3" s="311" t="s">
        <v>0</v>
      </c>
      <c r="B3" s="311" t="s">
        <v>1</v>
      </c>
      <c r="C3" s="313" t="s">
        <v>2</v>
      </c>
      <c r="D3" s="313"/>
      <c r="E3" s="313" t="s">
        <v>3</v>
      </c>
      <c r="F3" s="313" t="s">
        <v>4</v>
      </c>
      <c r="G3" s="313"/>
      <c r="H3" s="313" t="s">
        <v>5</v>
      </c>
      <c r="I3" s="313"/>
      <c r="J3" s="315" t="s">
        <v>6</v>
      </c>
    </row>
    <row r="4" spans="1:10" ht="111.75" customHeight="1">
      <c r="A4" s="312"/>
      <c r="B4" s="312"/>
      <c r="C4" s="218" t="s">
        <v>7</v>
      </c>
      <c r="D4" s="218" t="s">
        <v>8</v>
      </c>
      <c r="E4" s="314"/>
      <c r="F4" s="218" t="s">
        <v>7</v>
      </c>
      <c r="G4" s="218" t="s">
        <v>8</v>
      </c>
      <c r="H4" s="218" t="s">
        <v>9</v>
      </c>
      <c r="I4" s="218" t="s">
        <v>10</v>
      </c>
      <c r="J4" s="316"/>
    </row>
    <row r="5" spans="1:10" ht="30" customHeight="1">
      <c r="A5" s="307" t="s">
        <v>220</v>
      </c>
      <c r="B5" s="307"/>
      <c r="C5" s="307"/>
      <c r="D5" s="307"/>
      <c r="E5" s="307"/>
      <c r="F5" s="307"/>
      <c r="G5" s="307"/>
      <c r="H5" s="307"/>
      <c r="I5" s="307"/>
      <c r="J5" s="307"/>
    </row>
    <row r="6" spans="1:10" ht="30">
      <c r="A6" s="219" t="s">
        <v>136</v>
      </c>
      <c r="B6" s="219" t="s">
        <v>221</v>
      </c>
      <c r="C6" s="219">
        <v>25000</v>
      </c>
      <c r="D6" s="231">
        <v>0.13800000000000001</v>
      </c>
      <c r="E6" s="219">
        <v>191757.33</v>
      </c>
      <c r="F6" s="219">
        <v>25000</v>
      </c>
      <c r="G6" s="231">
        <v>0.13039999999999999</v>
      </c>
      <c r="H6" s="219">
        <v>163757.32999999999</v>
      </c>
      <c r="I6" s="219">
        <v>3000</v>
      </c>
      <c r="J6" s="222" t="s">
        <v>222</v>
      </c>
    </row>
    <row r="7" spans="1:10" ht="60">
      <c r="A7" s="219" t="s">
        <v>223</v>
      </c>
      <c r="B7" s="219" t="s">
        <v>224</v>
      </c>
      <c r="C7" s="219">
        <v>10000</v>
      </c>
      <c r="D7" s="231">
        <v>0.24540000000000001</v>
      </c>
      <c r="E7" s="219">
        <v>40744</v>
      </c>
      <c r="F7" s="219">
        <v>10000</v>
      </c>
      <c r="G7" s="231">
        <v>0.24540000000000001</v>
      </c>
      <c r="H7" s="219">
        <v>27020</v>
      </c>
      <c r="I7" s="219">
        <v>3724</v>
      </c>
      <c r="J7" s="222" t="s">
        <v>222</v>
      </c>
    </row>
    <row r="8" spans="1:10" ht="75">
      <c r="A8" s="219" t="s">
        <v>225</v>
      </c>
      <c r="B8" s="219" t="s">
        <v>226</v>
      </c>
      <c r="C8" s="219">
        <v>10000</v>
      </c>
      <c r="D8" s="231">
        <v>0.24970000000000001</v>
      </c>
      <c r="E8" s="219">
        <v>40122.78</v>
      </c>
      <c r="F8" s="219">
        <v>10000</v>
      </c>
      <c r="G8" s="231">
        <v>0.2492</v>
      </c>
      <c r="H8" s="219">
        <v>30122.78</v>
      </c>
      <c r="I8" s="219">
        <v>0</v>
      </c>
      <c r="J8" s="222" t="s">
        <v>222</v>
      </c>
    </row>
    <row r="9" spans="1:10" ht="75">
      <c r="A9" s="219" t="s">
        <v>227</v>
      </c>
      <c r="B9" s="219" t="s">
        <v>228</v>
      </c>
      <c r="C9" s="219">
        <v>9000</v>
      </c>
      <c r="D9" s="231">
        <v>0.50319999999999998</v>
      </c>
      <c r="E9" s="219">
        <v>17885</v>
      </c>
      <c r="F9" s="219">
        <v>9000</v>
      </c>
      <c r="G9" s="231">
        <v>0.50319999999999998</v>
      </c>
      <c r="H9" s="219">
        <v>6285</v>
      </c>
      <c r="I9" s="219">
        <v>2600</v>
      </c>
      <c r="J9" s="222" t="s">
        <v>222</v>
      </c>
    </row>
    <row r="10" spans="1:10" ht="60">
      <c r="A10" s="219" t="s">
        <v>229</v>
      </c>
      <c r="B10" s="219" t="s">
        <v>230</v>
      </c>
      <c r="C10" s="219">
        <v>8000</v>
      </c>
      <c r="D10" s="231">
        <v>0.59950000000000003</v>
      </c>
      <c r="E10" s="219">
        <v>13342.53</v>
      </c>
      <c r="F10" s="219">
        <v>8000</v>
      </c>
      <c r="G10" s="231">
        <v>0.59960000000000002</v>
      </c>
      <c r="H10" s="219">
        <v>3477.53</v>
      </c>
      <c r="I10" s="219">
        <v>1865</v>
      </c>
      <c r="J10" s="222" t="s">
        <v>222</v>
      </c>
    </row>
    <row r="11" spans="1:10" ht="45">
      <c r="A11" s="219" t="s">
        <v>231</v>
      </c>
      <c r="B11" s="219" t="s">
        <v>232</v>
      </c>
      <c r="C11" s="219">
        <v>7000</v>
      </c>
      <c r="D11" s="231">
        <v>0.6</v>
      </c>
      <c r="E11" s="219">
        <v>11675.38</v>
      </c>
      <c r="F11" s="219">
        <v>7000</v>
      </c>
      <c r="G11" s="231">
        <v>0.59960000000000002</v>
      </c>
      <c r="H11" s="219">
        <v>2935.38</v>
      </c>
      <c r="I11" s="219">
        <v>1740</v>
      </c>
      <c r="J11" s="222" t="s">
        <v>222</v>
      </c>
    </row>
    <row r="12" spans="1:10" ht="150">
      <c r="A12" s="219" t="s">
        <v>233</v>
      </c>
      <c r="B12" s="219" t="s">
        <v>234</v>
      </c>
      <c r="C12" s="219">
        <v>7000</v>
      </c>
      <c r="D12" s="231">
        <v>0.59870000000000001</v>
      </c>
      <c r="E12" s="219">
        <v>13625.23</v>
      </c>
      <c r="F12" s="219">
        <v>7000</v>
      </c>
      <c r="G12" s="231">
        <v>0.51380000000000003</v>
      </c>
      <c r="H12" s="219">
        <v>5125.33</v>
      </c>
      <c r="I12" s="219">
        <v>1500</v>
      </c>
      <c r="J12" s="222" t="s">
        <v>222</v>
      </c>
    </row>
    <row r="13" spans="1:10" ht="72.75" customHeight="1">
      <c r="A13" s="219" t="s">
        <v>235</v>
      </c>
      <c r="B13" s="219" t="s">
        <v>236</v>
      </c>
      <c r="C13" s="219">
        <v>4000</v>
      </c>
      <c r="D13" s="231">
        <v>0.4884</v>
      </c>
      <c r="E13" s="219">
        <v>8190</v>
      </c>
      <c r="F13" s="219">
        <v>4000</v>
      </c>
      <c r="G13" s="231">
        <v>0.4884</v>
      </c>
      <c r="H13" s="219">
        <v>3050</v>
      </c>
      <c r="I13" s="219">
        <v>1140</v>
      </c>
      <c r="J13" s="222" t="s">
        <v>222</v>
      </c>
    </row>
    <row r="14" spans="1:10" ht="14.25">
      <c r="A14" s="217" t="s">
        <v>38</v>
      </c>
      <c r="B14" s="217"/>
      <c r="C14" s="218">
        <f>SUM(C6:C13)</f>
        <v>80000</v>
      </c>
      <c r="D14" s="218"/>
      <c r="E14" s="218">
        <f>SUM(E6:E13)</f>
        <v>337342.25</v>
      </c>
      <c r="F14" s="232">
        <f>SUM(F6:F13)</f>
        <v>80000</v>
      </c>
      <c r="G14" s="218"/>
      <c r="H14" s="218">
        <f>SUM(H6:H13)</f>
        <v>241773.34999999998</v>
      </c>
      <c r="I14" s="218">
        <f>SUM(I6:I13)</f>
        <v>15569</v>
      </c>
      <c r="J14" s="218" t="s">
        <v>222</v>
      </c>
    </row>
    <row r="15" spans="1:10" ht="29.25" customHeight="1" thickBot="1">
      <c r="A15" s="308" t="s">
        <v>237</v>
      </c>
      <c r="B15" s="309"/>
      <c r="C15" s="309"/>
      <c r="D15" s="309"/>
      <c r="E15" s="309"/>
      <c r="F15" s="309"/>
      <c r="G15" s="309"/>
      <c r="H15" s="309"/>
      <c r="I15" s="309"/>
      <c r="J15" s="310"/>
    </row>
    <row r="16" spans="1:10" ht="60">
      <c r="A16" s="219" t="s">
        <v>227</v>
      </c>
      <c r="B16" s="219" t="s">
        <v>238</v>
      </c>
      <c r="C16" s="219">
        <v>8000</v>
      </c>
      <c r="D16" s="231">
        <v>0.6996</v>
      </c>
      <c r="E16" s="219">
        <v>13895</v>
      </c>
      <c r="F16" s="219">
        <v>8000</v>
      </c>
      <c r="G16" s="231">
        <v>0.57569999999999999</v>
      </c>
      <c r="H16" s="219">
        <v>4500</v>
      </c>
      <c r="I16" s="219">
        <v>1395</v>
      </c>
      <c r="J16" s="219" t="s">
        <v>222</v>
      </c>
    </row>
    <row r="17" spans="1:10" ht="60">
      <c r="A17" s="219" t="s">
        <v>239</v>
      </c>
      <c r="B17" s="219" t="s">
        <v>240</v>
      </c>
      <c r="C17" s="219">
        <v>6000</v>
      </c>
      <c r="D17" s="231">
        <v>0.59409999999999996</v>
      </c>
      <c r="E17" s="219">
        <v>10100</v>
      </c>
      <c r="F17" s="219">
        <v>6000</v>
      </c>
      <c r="G17" s="231">
        <v>0.59409999999999996</v>
      </c>
      <c r="H17" s="219">
        <v>2800</v>
      </c>
      <c r="I17" s="219">
        <v>1300</v>
      </c>
      <c r="J17" s="219" t="s">
        <v>222</v>
      </c>
    </row>
    <row r="18" spans="1:10" ht="30">
      <c r="A18" s="219" t="s">
        <v>126</v>
      </c>
      <c r="B18" s="219" t="s">
        <v>241</v>
      </c>
      <c r="C18" s="219">
        <v>4000</v>
      </c>
      <c r="D18" s="231">
        <v>0.56340000000000001</v>
      </c>
      <c r="E18" s="219">
        <v>7140.22</v>
      </c>
      <c r="F18" s="219">
        <v>4000</v>
      </c>
      <c r="G18" s="231">
        <v>0.56020000000000003</v>
      </c>
      <c r="H18" s="219">
        <v>2410.2199999999998</v>
      </c>
      <c r="I18" s="219">
        <v>1000</v>
      </c>
      <c r="J18" s="219" t="s">
        <v>222</v>
      </c>
    </row>
    <row r="19" spans="1:10" thickBot="1">
      <c r="A19" s="217" t="s">
        <v>38</v>
      </c>
      <c r="B19" s="217"/>
      <c r="C19" s="218">
        <f>SUM(C16:C18)</f>
        <v>18000</v>
      </c>
      <c r="D19" s="218"/>
      <c r="E19" s="218">
        <f>SUM(E16:E18)</f>
        <v>31135.22</v>
      </c>
      <c r="F19" s="232">
        <f>SUM(F16:F18)</f>
        <v>18000</v>
      </c>
      <c r="G19" s="218"/>
      <c r="H19" s="218">
        <f>SUM(H16:H18)</f>
        <v>9710.2199999999993</v>
      </c>
      <c r="I19" s="218">
        <f>SUM(I16:I18)</f>
        <v>3695</v>
      </c>
      <c r="J19" s="218" t="s">
        <v>222</v>
      </c>
    </row>
    <row r="20" spans="1:10" ht="15.75" thickBot="1">
      <c r="A20" s="233" t="s">
        <v>119</v>
      </c>
      <c r="B20" s="234"/>
      <c r="C20" s="235">
        <f>SUM(C14+C19)</f>
        <v>98000</v>
      </c>
      <c r="D20" s="235"/>
      <c r="E20" s="235">
        <f>E14+E19</f>
        <v>368477.47</v>
      </c>
      <c r="F20" s="235">
        <f>F14+F19</f>
        <v>98000</v>
      </c>
      <c r="G20" s="235"/>
      <c r="H20" s="235">
        <f>SUM(H14+H19)</f>
        <v>251483.56999999998</v>
      </c>
      <c r="I20" s="235">
        <f>SUM(I14+I19)</f>
        <v>19264</v>
      </c>
      <c r="J20" s="236" t="s">
        <v>222</v>
      </c>
    </row>
  </sheetData>
  <mergeCells count="10">
    <mergeCell ref="A5:J5"/>
    <mergeCell ref="A15:J15"/>
    <mergeCell ref="A2:J2"/>
    <mergeCell ref="A3:A4"/>
    <mergeCell ref="B3:B4"/>
    <mergeCell ref="C3:D3"/>
    <mergeCell ref="E3:E4"/>
    <mergeCell ref="F3:G3"/>
    <mergeCell ref="H3:I3"/>
    <mergeCell ref="J3:J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="60" zoomScaleNormal="100" workbookViewId="0">
      <selection activeCell="G24" sqref="G24"/>
    </sheetView>
  </sheetViews>
  <sheetFormatPr defaultRowHeight="14.25"/>
  <cols>
    <col min="1" max="1" width="16.25" style="174" customWidth="1"/>
    <col min="2" max="2" width="14.125" style="174" customWidth="1"/>
    <col min="6" max="7" width="9" customWidth="1"/>
  </cols>
  <sheetData>
    <row r="1" spans="1:10" ht="15" thickBot="1"/>
    <row r="2" spans="1:10" ht="36.75" customHeight="1" thickBot="1">
      <c r="A2" s="267" t="s">
        <v>568</v>
      </c>
      <c r="B2" s="268"/>
      <c r="C2" s="268"/>
      <c r="D2" s="268"/>
      <c r="E2" s="268"/>
      <c r="F2" s="268"/>
      <c r="G2" s="268"/>
      <c r="H2" s="268"/>
      <c r="I2" s="268"/>
      <c r="J2" s="269"/>
    </row>
    <row r="3" spans="1:10" ht="42.75" customHeight="1">
      <c r="A3" s="278" t="s">
        <v>0</v>
      </c>
      <c r="B3" s="278" t="s">
        <v>1</v>
      </c>
      <c r="C3" s="280" t="s">
        <v>2</v>
      </c>
      <c r="D3" s="280"/>
      <c r="E3" s="280" t="s">
        <v>143</v>
      </c>
      <c r="F3" s="280" t="s">
        <v>4</v>
      </c>
      <c r="G3" s="280"/>
      <c r="H3" s="280" t="s">
        <v>5</v>
      </c>
      <c r="I3" s="280"/>
      <c r="J3" s="282" t="s">
        <v>569</v>
      </c>
    </row>
    <row r="4" spans="1:10" ht="71.25" customHeight="1">
      <c r="A4" s="279"/>
      <c r="B4" s="279"/>
      <c r="C4" s="21" t="s">
        <v>7</v>
      </c>
      <c r="D4" s="21" t="s">
        <v>8</v>
      </c>
      <c r="E4" s="281"/>
      <c r="F4" s="21" t="s">
        <v>7</v>
      </c>
      <c r="G4" s="21" t="s">
        <v>8</v>
      </c>
      <c r="H4" s="21" t="s">
        <v>570</v>
      </c>
      <c r="I4" s="21" t="s">
        <v>10</v>
      </c>
      <c r="J4" s="283"/>
    </row>
    <row r="5" spans="1:10">
      <c r="A5" s="285" t="s">
        <v>571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02">
      <c r="A6" s="73" t="s">
        <v>572</v>
      </c>
      <c r="B6" s="73" t="s">
        <v>573</v>
      </c>
      <c r="C6" s="25">
        <v>2000</v>
      </c>
      <c r="D6" s="76">
        <v>0.52969999999999995</v>
      </c>
      <c r="E6" s="25">
        <v>3792.83</v>
      </c>
      <c r="F6" s="25">
        <v>2000</v>
      </c>
      <c r="G6" s="78">
        <f>SUM(F6/E6)</f>
        <v>0.52731074158346147</v>
      </c>
      <c r="H6" s="25">
        <v>1231.83</v>
      </c>
      <c r="I6" s="25">
        <v>561</v>
      </c>
      <c r="J6" s="73"/>
    </row>
    <row r="7" spans="1:10" ht="63.75">
      <c r="A7" s="73" t="s">
        <v>574</v>
      </c>
      <c r="B7" s="73" t="s">
        <v>575</v>
      </c>
      <c r="C7" s="25">
        <v>30000</v>
      </c>
      <c r="D7" s="76">
        <v>0.46879999999999999</v>
      </c>
      <c r="E7" s="25">
        <v>64000</v>
      </c>
      <c r="F7" s="25">
        <v>30000</v>
      </c>
      <c r="G7" s="78">
        <f>SUM(F7/E7)</f>
        <v>0.46875</v>
      </c>
      <c r="H7" s="25">
        <v>34000</v>
      </c>
      <c r="I7" s="25">
        <v>0</v>
      </c>
      <c r="J7" s="73"/>
    </row>
    <row r="8" spans="1:10" ht="51">
      <c r="A8" s="73" t="s">
        <v>576</v>
      </c>
      <c r="B8" s="73" t="s">
        <v>577</v>
      </c>
      <c r="C8" s="25">
        <v>90000</v>
      </c>
      <c r="D8" s="76">
        <v>0.56310000000000004</v>
      </c>
      <c r="E8" s="25">
        <v>159840</v>
      </c>
      <c r="F8" s="25">
        <v>90000</v>
      </c>
      <c r="G8" s="78">
        <f>SUM(F8/E8)</f>
        <v>0.56306306306306309</v>
      </c>
      <c r="H8" s="25">
        <v>52440</v>
      </c>
      <c r="I8" s="25">
        <v>17400</v>
      </c>
      <c r="J8" s="73"/>
    </row>
    <row r="9" spans="1:10" ht="102">
      <c r="A9" s="73" t="s">
        <v>578</v>
      </c>
      <c r="B9" s="73" t="s">
        <v>579</v>
      </c>
      <c r="C9" s="25">
        <v>38000</v>
      </c>
      <c r="D9" s="76">
        <v>0.59609999999999996</v>
      </c>
      <c r="E9" s="25">
        <v>76032.27</v>
      </c>
      <c r="F9" s="25">
        <v>38000</v>
      </c>
      <c r="G9" s="78">
        <f>SUM(F9/E9)</f>
        <v>0.49978778747497604</v>
      </c>
      <c r="H9" s="25">
        <v>37728.269999999997</v>
      </c>
      <c r="I9" s="25">
        <v>304</v>
      </c>
      <c r="J9" s="73"/>
    </row>
    <row r="10" spans="1:10" ht="102">
      <c r="A10" s="73" t="s">
        <v>578</v>
      </c>
      <c r="B10" s="73" t="s">
        <v>580</v>
      </c>
      <c r="C10" s="25">
        <v>40000</v>
      </c>
      <c r="D10" s="76">
        <v>0.59609999999999996</v>
      </c>
      <c r="E10" s="25">
        <v>69880.14</v>
      </c>
      <c r="F10" s="25">
        <v>40000</v>
      </c>
      <c r="G10" s="78">
        <f>SUM(F10/E10)</f>
        <v>0.57240869866603017</v>
      </c>
      <c r="H10" s="25">
        <v>25920.14</v>
      </c>
      <c r="I10" s="25">
        <v>3960</v>
      </c>
      <c r="J10" s="73"/>
    </row>
    <row r="11" spans="1:10" ht="15" thickBot="1">
      <c r="A11" s="27" t="s">
        <v>38</v>
      </c>
      <c r="B11" s="27"/>
      <c r="C11" s="21">
        <f>SUM(C6:C10)</f>
        <v>200000</v>
      </c>
      <c r="D11" s="21"/>
      <c r="E11" s="21">
        <f>SUM(E6:E10)</f>
        <v>373545.24000000005</v>
      </c>
      <c r="F11" s="29">
        <f>SUM(F6:F10)</f>
        <v>200000</v>
      </c>
      <c r="G11" s="21"/>
      <c r="H11" s="21">
        <f>SUM(H6:H10)</f>
        <v>151320.24</v>
      </c>
      <c r="I11" s="21">
        <f>SUM(I6:I10)</f>
        <v>22225</v>
      </c>
      <c r="J11" s="21">
        <f>SUM(J9:J10)</f>
        <v>0</v>
      </c>
    </row>
    <row r="12" spans="1:10" ht="15" thickBot="1">
      <c r="A12" s="30" t="s">
        <v>119</v>
      </c>
      <c r="B12" s="31"/>
      <c r="C12" s="33">
        <f>SUM(C11)</f>
        <v>200000</v>
      </c>
      <c r="D12" s="33"/>
      <c r="E12" s="33">
        <f>SUM(E11)</f>
        <v>373545.24000000005</v>
      </c>
      <c r="F12" s="33">
        <f>SUM(F11)</f>
        <v>200000</v>
      </c>
      <c r="G12" s="33"/>
      <c r="H12" s="33">
        <f>SUM(H11)</f>
        <v>151320.24</v>
      </c>
      <c r="I12" s="33">
        <f>SUM(I11)</f>
        <v>22225</v>
      </c>
      <c r="J12" s="34">
        <f>SUM(J11)</f>
        <v>0</v>
      </c>
    </row>
  </sheetData>
  <mergeCells count="9">
    <mergeCell ref="A5:J5"/>
    <mergeCell ref="A2:J2"/>
    <mergeCell ref="A3:A4"/>
    <mergeCell ref="B3:B4"/>
    <mergeCell ref="C3:D3"/>
    <mergeCell ref="E3:E4"/>
    <mergeCell ref="F3:G3"/>
    <mergeCell ref="H3:I3"/>
    <mergeCell ref="J3:J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="60" zoomScaleNormal="100" workbookViewId="0">
      <selection activeCell="A7" sqref="A7:IV7"/>
    </sheetView>
  </sheetViews>
  <sheetFormatPr defaultRowHeight="14.25"/>
  <sheetData>
    <row r="1" spans="1:10" ht="15" thickBot="1"/>
    <row r="2" spans="1:10" ht="35.25" customHeight="1" thickBot="1">
      <c r="A2" s="267" t="s">
        <v>242</v>
      </c>
      <c r="B2" s="268"/>
      <c r="C2" s="268"/>
      <c r="D2" s="268"/>
      <c r="E2" s="268"/>
      <c r="F2" s="268"/>
      <c r="G2" s="268"/>
      <c r="H2" s="268"/>
      <c r="I2" s="268"/>
      <c r="J2" s="269"/>
    </row>
    <row r="3" spans="1:10" ht="45.75" customHeight="1">
      <c r="A3" s="278" t="s">
        <v>0</v>
      </c>
      <c r="B3" s="278" t="s">
        <v>1</v>
      </c>
      <c r="C3" s="280" t="s">
        <v>2</v>
      </c>
      <c r="D3" s="280"/>
      <c r="E3" s="280" t="s">
        <v>3</v>
      </c>
      <c r="F3" s="280" t="s">
        <v>4</v>
      </c>
      <c r="G3" s="280"/>
      <c r="H3" s="280" t="s">
        <v>5</v>
      </c>
      <c r="I3" s="280"/>
      <c r="J3" s="282" t="s">
        <v>6</v>
      </c>
    </row>
    <row r="4" spans="1:10" ht="69.75" customHeight="1">
      <c r="A4" s="279"/>
      <c r="B4" s="279"/>
      <c r="C4" s="21" t="s">
        <v>7</v>
      </c>
      <c r="D4" s="21" t="s">
        <v>8</v>
      </c>
      <c r="E4" s="281"/>
      <c r="F4" s="21" t="s">
        <v>7</v>
      </c>
      <c r="G4" s="21" t="s">
        <v>8</v>
      </c>
      <c r="H4" s="21" t="s">
        <v>9</v>
      </c>
      <c r="I4" s="21" t="s">
        <v>10</v>
      </c>
      <c r="J4" s="283"/>
    </row>
    <row r="5" spans="1:10" ht="32.25" customHeight="1">
      <c r="A5" s="285" t="s">
        <v>243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02">
      <c r="A6" s="73" t="s">
        <v>244</v>
      </c>
      <c r="B6" s="74" t="s">
        <v>245</v>
      </c>
      <c r="C6" s="25">
        <v>30000</v>
      </c>
      <c r="D6" s="78">
        <v>0.8</v>
      </c>
      <c r="E6" s="25">
        <v>38010.65</v>
      </c>
      <c r="F6" s="25">
        <v>30000</v>
      </c>
      <c r="G6" s="78">
        <f>F6/E6</f>
        <v>0.78925248581647511</v>
      </c>
      <c r="H6" s="26">
        <v>0</v>
      </c>
      <c r="I6" s="26">
        <v>5628.7</v>
      </c>
      <c r="J6" s="26" t="s">
        <v>246</v>
      </c>
    </row>
    <row r="7" spans="1:10" ht="37.5" customHeight="1" thickBot="1">
      <c r="A7" s="27" t="s">
        <v>38</v>
      </c>
      <c r="B7" s="27"/>
      <c r="C7" s="21">
        <f>SUM(C6:C6)</f>
        <v>30000</v>
      </c>
      <c r="D7" s="21"/>
      <c r="E7" s="21">
        <f>SUM(E6:E6)</f>
        <v>38010.65</v>
      </c>
      <c r="F7" s="29">
        <f>SUM(F6:F6)</f>
        <v>30000</v>
      </c>
      <c r="G7" s="21"/>
      <c r="H7" s="21">
        <f>SUM(H6:H6)</f>
        <v>0</v>
      </c>
      <c r="I7" s="21">
        <f>SUM(I6:I6)</f>
        <v>5628.7</v>
      </c>
      <c r="J7" s="21">
        <f>SUM(J6:J6)</f>
        <v>0</v>
      </c>
    </row>
    <row r="8" spans="1:10" ht="24.75" customHeight="1" thickBot="1">
      <c r="A8" s="30" t="s">
        <v>119</v>
      </c>
      <c r="B8" s="31"/>
      <c r="C8" s="33">
        <f>SUM(C7)</f>
        <v>30000</v>
      </c>
      <c r="D8" s="33"/>
      <c r="E8" s="33">
        <f>SUM(E7)</f>
        <v>38010.65</v>
      </c>
      <c r="F8" s="33">
        <f>SUM(F7)</f>
        <v>30000</v>
      </c>
      <c r="G8" s="33"/>
      <c r="H8" s="33">
        <f>SUM(E8:G8)</f>
        <v>68010.649999999994</v>
      </c>
      <c r="I8" s="33">
        <f>SUM(I7)</f>
        <v>5628.7</v>
      </c>
      <c r="J8" s="34">
        <f>SUM(J7)</f>
        <v>0</v>
      </c>
    </row>
  </sheetData>
  <mergeCells count="9">
    <mergeCell ref="A5:J5"/>
    <mergeCell ref="A2:J2"/>
    <mergeCell ref="A3:A4"/>
    <mergeCell ref="B3:B4"/>
    <mergeCell ref="C3:D3"/>
    <mergeCell ref="E3:E4"/>
    <mergeCell ref="F3:G3"/>
    <mergeCell ref="H3:I3"/>
    <mergeCell ref="J3:J4"/>
  </mergeCells>
  <pageMargins left="1.9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60" zoomScaleNormal="100" workbookViewId="0">
      <selection activeCell="O10" sqref="O10"/>
    </sheetView>
  </sheetViews>
  <sheetFormatPr defaultRowHeight="14.25"/>
  <cols>
    <col min="1" max="1" width="12.25" customWidth="1"/>
    <col min="2" max="2" width="15.25" customWidth="1"/>
    <col min="3" max="3" width="14.375" customWidth="1"/>
  </cols>
  <sheetData>
    <row r="1" spans="1:11" ht="15" thickBo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30.75" customHeight="1" thickBot="1">
      <c r="A2" s="267" t="s">
        <v>787</v>
      </c>
      <c r="B2" s="268"/>
      <c r="C2" s="268"/>
      <c r="D2" s="268"/>
      <c r="E2" s="268"/>
      <c r="F2" s="268"/>
      <c r="G2" s="268"/>
      <c r="H2" s="268"/>
      <c r="I2" s="268"/>
      <c r="J2" s="269"/>
    </row>
    <row r="3" spans="1:11" ht="55.5" customHeight="1">
      <c r="A3" s="278" t="s">
        <v>0</v>
      </c>
      <c r="B3" s="278" t="s">
        <v>1</v>
      </c>
      <c r="C3" s="280" t="s">
        <v>2</v>
      </c>
      <c r="D3" s="280"/>
      <c r="E3" s="280" t="s">
        <v>3</v>
      </c>
      <c r="F3" s="280" t="s">
        <v>4</v>
      </c>
      <c r="G3" s="280"/>
      <c r="H3" s="280" t="s">
        <v>5</v>
      </c>
      <c r="I3" s="280"/>
      <c r="J3" s="282" t="s">
        <v>6</v>
      </c>
    </row>
    <row r="4" spans="1:11" ht="51">
      <c r="A4" s="279"/>
      <c r="B4" s="279"/>
      <c r="C4" s="21" t="s">
        <v>7</v>
      </c>
      <c r="D4" s="21" t="s">
        <v>8</v>
      </c>
      <c r="E4" s="281"/>
      <c r="F4" s="21" t="s">
        <v>7</v>
      </c>
      <c r="G4" s="21" t="s">
        <v>8</v>
      </c>
      <c r="H4" s="21" t="s">
        <v>9</v>
      </c>
      <c r="I4" s="21" t="s">
        <v>10</v>
      </c>
      <c r="J4" s="283"/>
    </row>
    <row r="5" spans="1:11" ht="30" customHeight="1">
      <c r="A5" s="317" t="s">
        <v>783</v>
      </c>
      <c r="B5" s="318"/>
      <c r="C5" s="318"/>
      <c r="D5" s="318"/>
      <c r="E5" s="318"/>
      <c r="F5" s="318"/>
      <c r="G5" s="318"/>
      <c r="H5" s="318"/>
      <c r="I5" s="318"/>
      <c r="J5" s="319"/>
    </row>
    <row r="6" spans="1:11" ht="43.5" customHeight="1">
      <c r="A6" s="11" t="s">
        <v>231</v>
      </c>
      <c r="B6" s="187" t="s">
        <v>598</v>
      </c>
      <c r="C6" s="25">
        <v>7000</v>
      </c>
      <c r="D6" s="188">
        <v>70</v>
      </c>
      <c r="E6" s="114">
        <v>10000</v>
      </c>
      <c r="F6" s="114">
        <v>7000</v>
      </c>
      <c r="G6" s="189">
        <v>70</v>
      </c>
      <c r="H6" s="114">
        <v>1500</v>
      </c>
      <c r="I6" s="114">
        <v>1500</v>
      </c>
      <c r="J6" s="26">
        <v>0</v>
      </c>
    </row>
    <row r="7" spans="1:11" ht="75" customHeight="1">
      <c r="A7" s="79" t="s">
        <v>763</v>
      </c>
      <c r="B7" s="190" t="s">
        <v>764</v>
      </c>
      <c r="C7" s="25">
        <v>13000</v>
      </c>
      <c r="D7" s="188">
        <v>61.54</v>
      </c>
      <c r="E7" s="191">
        <v>22000</v>
      </c>
      <c r="F7" s="114">
        <v>13000</v>
      </c>
      <c r="G7" s="192">
        <v>61.54</v>
      </c>
      <c r="H7" s="114">
        <v>8000</v>
      </c>
      <c r="I7" s="114">
        <v>1000</v>
      </c>
      <c r="J7" s="26">
        <v>0</v>
      </c>
    </row>
    <row r="8" spans="1:11" ht="85.5" customHeight="1">
      <c r="A8" s="79" t="s">
        <v>765</v>
      </c>
      <c r="B8" s="190" t="s">
        <v>766</v>
      </c>
      <c r="C8" s="25">
        <v>20000</v>
      </c>
      <c r="D8" s="188">
        <v>69.62</v>
      </c>
      <c r="E8" s="191">
        <v>28750.54</v>
      </c>
      <c r="F8" s="114">
        <v>20000</v>
      </c>
      <c r="G8" s="192">
        <v>69.56</v>
      </c>
      <c r="H8" s="191">
        <v>4824.54</v>
      </c>
      <c r="I8" s="191">
        <v>3926</v>
      </c>
      <c r="J8" s="26">
        <v>0</v>
      </c>
    </row>
    <row r="9" spans="1:11" ht="67.5" customHeight="1">
      <c r="A9" s="79" t="s">
        <v>80</v>
      </c>
      <c r="B9" s="190" t="s">
        <v>767</v>
      </c>
      <c r="C9" s="25">
        <v>5000</v>
      </c>
      <c r="D9" s="188">
        <v>66.67</v>
      </c>
      <c r="E9" s="191">
        <v>7500</v>
      </c>
      <c r="F9" s="114">
        <v>5000</v>
      </c>
      <c r="G9" s="193">
        <v>66.67</v>
      </c>
      <c r="H9" s="114">
        <v>1500</v>
      </c>
      <c r="I9" s="191">
        <v>1000</v>
      </c>
      <c r="J9" s="26">
        <v>0</v>
      </c>
    </row>
    <row r="10" spans="1:11" ht="76.5">
      <c r="A10" s="79" t="s">
        <v>565</v>
      </c>
      <c r="B10" s="190" t="s">
        <v>768</v>
      </c>
      <c r="C10" s="25">
        <v>10000</v>
      </c>
      <c r="D10" s="194">
        <v>52</v>
      </c>
      <c r="E10" s="195">
        <v>15200</v>
      </c>
      <c r="F10" s="114">
        <v>10000</v>
      </c>
      <c r="G10" s="189">
        <v>52</v>
      </c>
      <c r="H10" s="114">
        <v>5200</v>
      </c>
      <c r="I10" s="114">
        <v>0</v>
      </c>
      <c r="J10" s="26">
        <v>0</v>
      </c>
    </row>
    <row r="11" spans="1:11" ht="35.25" customHeight="1">
      <c r="A11" s="79" t="s">
        <v>769</v>
      </c>
      <c r="B11" s="190" t="s">
        <v>770</v>
      </c>
      <c r="C11" s="80">
        <v>9000</v>
      </c>
      <c r="D11" s="194">
        <v>59.66</v>
      </c>
      <c r="E11" s="114">
        <v>15142</v>
      </c>
      <c r="F11" s="114">
        <v>9000</v>
      </c>
      <c r="G11" s="194">
        <v>59.44</v>
      </c>
      <c r="H11" s="114">
        <v>5857</v>
      </c>
      <c r="I11" s="114">
        <v>285</v>
      </c>
      <c r="J11" s="26">
        <v>0</v>
      </c>
    </row>
    <row r="12" spans="1:11" ht="93" customHeight="1">
      <c r="A12" s="79" t="s">
        <v>771</v>
      </c>
      <c r="B12" s="190" t="s">
        <v>772</v>
      </c>
      <c r="C12" s="80">
        <v>20000</v>
      </c>
      <c r="D12" s="194">
        <v>64.680000000000007</v>
      </c>
      <c r="E12" s="114">
        <v>30920</v>
      </c>
      <c r="F12" s="114">
        <v>20000</v>
      </c>
      <c r="G12" s="194">
        <v>64.680000000000007</v>
      </c>
      <c r="H12" s="114">
        <v>6320</v>
      </c>
      <c r="I12" s="114">
        <v>4600</v>
      </c>
      <c r="J12" s="26">
        <v>0</v>
      </c>
    </row>
    <row r="13" spans="1:11" ht="114.75">
      <c r="A13" s="79" t="s">
        <v>587</v>
      </c>
      <c r="B13" s="190" t="s">
        <v>773</v>
      </c>
      <c r="C13" s="80">
        <v>7000</v>
      </c>
      <c r="D13" s="194">
        <v>70</v>
      </c>
      <c r="E13" s="114">
        <v>10000</v>
      </c>
      <c r="F13" s="114">
        <v>7000</v>
      </c>
      <c r="G13" s="24">
        <v>0.7</v>
      </c>
      <c r="H13" s="114">
        <v>2160</v>
      </c>
      <c r="I13" s="114">
        <v>840</v>
      </c>
      <c r="J13" s="26" t="s">
        <v>788</v>
      </c>
    </row>
    <row r="14" spans="1:11" ht="89.25">
      <c r="A14" s="11" t="s">
        <v>774</v>
      </c>
      <c r="B14" s="11" t="s">
        <v>775</v>
      </c>
      <c r="C14" s="25">
        <v>7000</v>
      </c>
      <c r="D14" s="194">
        <v>69.58</v>
      </c>
      <c r="E14" s="195">
        <v>9708.3700000000008</v>
      </c>
      <c r="F14" s="114">
        <v>6748.37</v>
      </c>
      <c r="G14" s="194">
        <v>69.510000000000005</v>
      </c>
      <c r="H14" s="114">
        <v>1510</v>
      </c>
      <c r="I14" s="114">
        <v>1450</v>
      </c>
      <c r="J14" s="26" t="s">
        <v>789</v>
      </c>
    </row>
    <row r="15" spans="1:11" ht="26.25" thickBot="1">
      <c r="A15" s="27" t="s">
        <v>790</v>
      </c>
      <c r="B15" s="27"/>
      <c r="C15" s="21">
        <f>SUM(C6:C14)</f>
        <v>98000</v>
      </c>
      <c r="D15" s="21"/>
      <c r="E15" s="21">
        <f>SUM(E6:E14)</f>
        <v>149220.91</v>
      </c>
      <c r="F15" s="29">
        <f>SUM(F6:F14)</f>
        <v>97748.37</v>
      </c>
      <c r="G15" s="21"/>
      <c r="H15" s="21">
        <f>SUM(H6:H14)</f>
        <v>36871.54</v>
      </c>
      <c r="I15" s="21">
        <f>SUM(I6:I14)</f>
        <v>14601</v>
      </c>
      <c r="J15" s="21">
        <v>251.63</v>
      </c>
    </row>
    <row r="16" spans="1:11" ht="15" thickBot="1">
      <c r="A16" s="30" t="s">
        <v>791</v>
      </c>
      <c r="B16" s="196"/>
      <c r="C16" s="33">
        <f>SUM(C15)</f>
        <v>98000</v>
      </c>
      <c r="D16" s="33"/>
      <c r="E16" s="33">
        <f>SUM(E15)</f>
        <v>149220.91</v>
      </c>
      <c r="F16" s="33">
        <f>SUM(F15)</f>
        <v>97748.37</v>
      </c>
      <c r="G16" s="33"/>
      <c r="H16" s="33">
        <f>SUM(H15)</f>
        <v>36871.54</v>
      </c>
      <c r="I16" s="33">
        <f>SUM(I15)</f>
        <v>14601</v>
      </c>
      <c r="J16" s="34">
        <f>SUM(J15)</f>
        <v>251.63</v>
      </c>
    </row>
    <row r="17" spans="1:10">
      <c r="A17" s="197"/>
      <c r="B17" s="197"/>
      <c r="C17" s="198"/>
      <c r="D17" s="198"/>
      <c r="E17" s="198"/>
      <c r="F17" s="198"/>
      <c r="G17" s="198"/>
      <c r="H17" s="198"/>
      <c r="I17" s="198"/>
      <c r="J17" s="198"/>
    </row>
    <row r="18" spans="1:10">
      <c r="A18" s="16"/>
      <c r="B18" s="16"/>
      <c r="C18" s="16" t="s">
        <v>792</v>
      </c>
      <c r="D18" s="199"/>
      <c r="E18" s="199"/>
      <c r="F18" s="199"/>
      <c r="G18" s="199"/>
      <c r="H18" s="199"/>
      <c r="I18" s="199"/>
      <c r="J18" s="199"/>
    </row>
  </sheetData>
  <mergeCells count="9">
    <mergeCell ref="A2:J2"/>
    <mergeCell ref="F3:G3"/>
    <mergeCell ref="H3:I3"/>
    <mergeCell ref="J3:J4"/>
    <mergeCell ref="A5:J5"/>
    <mergeCell ref="A3:A4"/>
    <mergeCell ref="B3:B4"/>
    <mergeCell ref="C3:D3"/>
    <mergeCell ref="E3:E4"/>
  </mergeCells>
  <pageMargins left="1.5354330708661419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60" zoomScaleNormal="100" workbookViewId="0">
      <selection activeCell="A6" sqref="A6"/>
    </sheetView>
  </sheetViews>
  <sheetFormatPr defaultRowHeight="14.25"/>
  <cols>
    <col min="1" max="1" width="16.125" style="174" customWidth="1"/>
    <col min="2" max="2" width="18" style="174" customWidth="1"/>
    <col min="7" max="7" width="9" customWidth="1"/>
  </cols>
  <sheetData>
    <row r="1" spans="1:10" ht="15" thickBot="1"/>
    <row r="2" spans="1:10" ht="33.75" customHeight="1" thickBot="1">
      <c r="A2" s="267" t="s">
        <v>247</v>
      </c>
      <c r="B2" s="268"/>
      <c r="C2" s="268"/>
      <c r="D2" s="268"/>
      <c r="E2" s="268"/>
      <c r="F2" s="268"/>
      <c r="G2" s="268"/>
      <c r="H2" s="268"/>
      <c r="I2" s="268"/>
      <c r="J2" s="269"/>
    </row>
    <row r="3" spans="1:10" ht="51.75" customHeight="1">
      <c r="A3" s="278" t="s">
        <v>0</v>
      </c>
      <c r="B3" s="278" t="s">
        <v>1</v>
      </c>
      <c r="C3" s="280" t="s">
        <v>2</v>
      </c>
      <c r="D3" s="280"/>
      <c r="E3" s="280" t="s">
        <v>3</v>
      </c>
      <c r="F3" s="280" t="s">
        <v>4</v>
      </c>
      <c r="G3" s="280"/>
      <c r="H3" s="280" t="s">
        <v>5</v>
      </c>
      <c r="I3" s="280"/>
      <c r="J3" s="282" t="s">
        <v>6</v>
      </c>
    </row>
    <row r="4" spans="1:10" ht="51">
      <c r="A4" s="279"/>
      <c r="B4" s="279"/>
      <c r="C4" s="21" t="s">
        <v>7</v>
      </c>
      <c r="D4" s="21" t="s">
        <v>8</v>
      </c>
      <c r="E4" s="281"/>
      <c r="F4" s="21" t="s">
        <v>7</v>
      </c>
      <c r="G4" s="21" t="s">
        <v>8</v>
      </c>
      <c r="H4" s="21" t="s">
        <v>9</v>
      </c>
      <c r="I4" s="21" t="s">
        <v>10</v>
      </c>
      <c r="J4" s="283"/>
    </row>
    <row r="5" spans="1:10" ht="25.5" customHeight="1">
      <c r="A5" s="285" t="s">
        <v>248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38" customHeight="1">
      <c r="A6" s="11" t="s">
        <v>249</v>
      </c>
      <c r="B6" s="11" t="s">
        <v>250</v>
      </c>
      <c r="C6" s="25">
        <v>17500</v>
      </c>
      <c r="D6" s="25">
        <v>39.299999999999997</v>
      </c>
      <c r="E6" s="25">
        <v>45260.44</v>
      </c>
      <c r="F6" s="25">
        <v>17500</v>
      </c>
      <c r="G6" s="25">
        <v>38.67</v>
      </c>
      <c r="H6" s="26">
        <v>21110.44</v>
      </c>
      <c r="I6" s="26">
        <v>6650</v>
      </c>
      <c r="J6" s="26"/>
    </row>
    <row r="7" spans="1:10" ht="71.25" customHeight="1">
      <c r="A7" s="79" t="s">
        <v>251</v>
      </c>
      <c r="B7" s="79" t="s">
        <v>252</v>
      </c>
      <c r="C7" s="80">
        <v>22500</v>
      </c>
      <c r="D7" s="80">
        <v>69.91</v>
      </c>
      <c r="E7" s="80">
        <v>32185</v>
      </c>
      <c r="F7" s="80">
        <v>22500</v>
      </c>
      <c r="G7" s="80">
        <v>69.91</v>
      </c>
      <c r="H7" s="81">
        <v>4870</v>
      </c>
      <c r="I7" s="81">
        <v>4815</v>
      </c>
      <c r="J7" s="81"/>
    </row>
    <row r="8" spans="1:10" ht="31.5" customHeight="1">
      <c r="A8" s="82" t="s">
        <v>253</v>
      </c>
      <c r="B8" s="82" t="s">
        <v>254</v>
      </c>
      <c r="C8" s="25">
        <v>10000</v>
      </c>
      <c r="D8" s="25">
        <v>61.73</v>
      </c>
      <c r="E8" s="25">
        <v>16514.87</v>
      </c>
      <c r="F8" s="25">
        <v>10000</v>
      </c>
      <c r="G8" s="25">
        <v>60.55</v>
      </c>
      <c r="H8" s="26">
        <v>4114.87</v>
      </c>
      <c r="I8" s="26">
        <v>2400</v>
      </c>
      <c r="J8" s="26"/>
    </row>
    <row r="9" spans="1:10" ht="48" customHeight="1">
      <c r="A9" s="83" t="s">
        <v>43</v>
      </c>
      <c r="B9" s="176" t="s">
        <v>255</v>
      </c>
      <c r="C9" s="84">
        <v>9100</v>
      </c>
      <c r="D9" s="84">
        <v>54.58</v>
      </c>
      <c r="E9" s="84">
        <v>16590</v>
      </c>
      <c r="F9" s="84">
        <v>9100</v>
      </c>
      <c r="G9" s="84">
        <v>54.58</v>
      </c>
      <c r="H9" s="85">
        <v>5040</v>
      </c>
      <c r="I9" s="85">
        <v>2450</v>
      </c>
      <c r="J9" s="85"/>
    </row>
    <row r="10" spans="1:10" ht="62.25" customHeight="1">
      <c r="A10" s="86" t="s">
        <v>256</v>
      </c>
      <c r="B10" s="11" t="s">
        <v>257</v>
      </c>
      <c r="C10" s="25">
        <v>5000</v>
      </c>
      <c r="D10" s="25">
        <v>69.44</v>
      </c>
      <c r="E10" s="25">
        <v>7200</v>
      </c>
      <c r="F10" s="25">
        <v>5000</v>
      </c>
      <c r="G10" s="25">
        <v>69.44</v>
      </c>
      <c r="H10" s="26">
        <v>1150</v>
      </c>
      <c r="I10" s="26">
        <v>1050</v>
      </c>
      <c r="J10" s="26"/>
    </row>
    <row r="11" spans="1:10" ht="30.75" customHeight="1">
      <c r="A11" s="11" t="s">
        <v>258</v>
      </c>
      <c r="B11" s="11" t="s">
        <v>259</v>
      </c>
      <c r="C11" s="25">
        <v>9000</v>
      </c>
      <c r="D11" s="25">
        <v>45.08</v>
      </c>
      <c r="E11" s="25">
        <v>19966</v>
      </c>
      <c r="F11" s="25">
        <v>9000</v>
      </c>
      <c r="G11" s="25">
        <v>45.08</v>
      </c>
      <c r="H11" s="26">
        <v>8033.1</v>
      </c>
      <c r="I11" s="26">
        <v>2932.9</v>
      </c>
      <c r="J11" s="26"/>
    </row>
    <row r="12" spans="1:10" ht="54.75" customHeight="1">
      <c r="A12" s="79" t="s">
        <v>260</v>
      </c>
      <c r="B12" s="79" t="s">
        <v>261</v>
      </c>
      <c r="C12" s="25">
        <v>15000</v>
      </c>
      <c r="D12" s="25">
        <v>59.43</v>
      </c>
      <c r="E12" s="25">
        <v>25820.32</v>
      </c>
      <c r="F12" s="25">
        <v>15000</v>
      </c>
      <c r="G12" s="25">
        <v>58.09</v>
      </c>
      <c r="H12" s="26">
        <v>7420.32</v>
      </c>
      <c r="I12" s="26">
        <v>3400</v>
      </c>
      <c r="J12" s="26"/>
    </row>
    <row r="13" spans="1:10" ht="35.25" customHeight="1">
      <c r="A13" s="11" t="s">
        <v>253</v>
      </c>
      <c r="B13" s="11" t="s">
        <v>262</v>
      </c>
      <c r="C13" s="25">
        <v>16000</v>
      </c>
      <c r="D13" s="25">
        <v>53.33</v>
      </c>
      <c r="E13" s="25">
        <v>30388.79</v>
      </c>
      <c r="F13" s="25">
        <v>16000</v>
      </c>
      <c r="G13" s="25">
        <v>52.65</v>
      </c>
      <c r="H13" s="26">
        <v>10388.790000000001</v>
      </c>
      <c r="I13" s="26">
        <v>4000</v>
      </c>
      <c r="J13" s="26"/>
    </row>
    <row r="14" spans="1:10" ht="60.75" customHeight="1">
      <c r="A14" s="11" t="s">
        <v>263</v>
      </c>
      <c r="B14" s="82" t="s">
        <v>264</v>
      </c>
      <c r="C14" s="25">
        <v>7500</v>
      </c>
      <c r="D14" s="25">
        <v>50</v>
      </c>
      <c r="E14" s="25">
        <v>15000</v>
      </c>
      <c r="F14" s="25">
        <v>7500</v>
      </c>
      <c r="G14" s="25">
        <v>50</v>
      </c>
      <c r="H14" s="26">
        <v>6000</v>
      </c>
      <c r="I14" s="26">
        <v>1500</v>
      </c>
      <c r="J14" s="26"/>
    </row>
    <row r="15" spans="1:10" ht="39" customHeight="1">
      <c r="A15" s="87" t="s">
        <v>265</v>
      </c>
      <c r="B15" s="82" t="s">
        <v>266</v>
      </c>
      <c r="C15" s="25">
        <v>8000</v>
      </c>
      <c r="D15" s="25">
        <v>59.26</v>
      </c>
      <c r="E15" s="25">
        <v>13500</v>
      </c>
      <c r="F15" s="25">
        <v>8000</v>
      </c>
      <c r="G15" s="25">
        <v>59.26</v>
      </c>
      <c r="H15" s="26">
        <v>3500</v>
      </c>
      <c r="I15" s="26">
        <v>2000</v>
      </c>
      <c r="J15" s="26"/>
    </row>
    <row r="16" spans="1:10" ht="49.5" customHeight="1">
      <c r="A16" s="82" t="s">
        <v>251</v>
      </c>
      <c r="B16" s="82" t="s">
        <v>267</v>
      </c>
      <c r="C16" s="25">
        <v>50000</v>
      </c>
      <c r="D16" s="25">
        <v>100</v>
      </c>
      <c r="E16" s="25">
        <v>50000</v>
      </c>
      <c r="F16" s="25">
        <v>50000</v>
      </c>
      <c r="G16" s="25">
        <v>100</v>
      </c>
      <c r="H16" s="26">
        <v>0</v>
      </c>
      <c r="I16" s="26">
        <v>0</v>
      </c>
      <c r="J16" s="26" t="s">
        <v>268</v>
      </c>
    </row>
    <row r="17" spans="1:10" ht="60" customHeight="1">
      <c r="A17" s="82" t="s">
        <v>269</v>
      </c>
      <c r="B17" s="82" t="s">
        <v>270</v>
      </c>
      <c r="C17" s="25">
        <v>3882</v>
      </c>
      <c r="D17" s="25">
        <v>80</v>
      </c>
      <c r="E17" s="25">
        <v>4295</v>
      </c>
      <c r="F17" s="25">
        <v>3436</v>
      </c>
      <c r="G17" s="25">
        <v>80</v>
      </c>
      <c r="H17" s="26">
        <v>0</v>
      </c>
      <c r="I17" s="26">
        <v>859</v>
      </c>
      <c r="J17" s="26" t="s">
        <v>271</v>
      </c>
    </row>
    <row r="18" spans="1:10" ht="84" customHeight="1">
      <c r="A18" s="82" t="s">
        <v>272</v>
      </c>
      <c r="B18" s="82" t="s">
        <v>273</v>
      </c>
      <c r="C18" s="25">
        <v>5000</v>
      </c>
      <c r="D18" s="25">
        <v>80</v>
      </c>
      <c r="E18" s="25">
        <v>6200</v>
      </c>
      <c r="F18" s="25">
        <v>5000</v>
      </c>
      <c r="G18" s="25">
        <v>80</v>
      </c>
      <c r="H18" s="26">
        <v>0</v>
      </c>
      <c r="I18" s="26">
        <v>1200</v>
      </c>
      <c r="J18" s="26" t="s">
        <v>274</v>
      </c>
    </row>
    <row r="19" spans="1:10">
      <c r="A19" s="320" t="s">
        <v>275</v>
      </c>
      <c r="B19" s="321"/>
      <c r="C19" s="321"/>
      <c r="D19" s="321"/>
      <c r="E19" s="321"/>
      <c r="F19" s="321"/>
      <c r="G19" s="321"/>
      <c r="H19" s="321"/>
      <c r="I19" s="321"/>
      <c r="J19" s="322"/>
    </row>
    <row r="20" spans="1:10" ht="38.25">
      <c r="A20" s="73" t="s">
        <v>276</v>
      </c>
      <c r="B20" s="74" t="s">
        <v>277</v>
      </c>
      <c r="C20" s="25">
        <v>80000</v>
      </c>
      <c r="D20" s="25">
        <v>38</v>
      </c>
      <c r="E20" s="25">
        <v>210500</v>
      </c>
      <c r="F20" s="25">
        <v>80000</v>
      </c>
      <c r="G20" s="25">
        <v>38</v>
      </c>
      <c r="H20" s="25">
        <v>130500</v>
      </c>
      <c r="I20" s="25">
        <v>0</v>
      </c>
      <c r="J20" s="25"/>
    </row>
    <row r="21" spans="1:10" ht="15" thickBot="1">
      <c r="A21" s="27" t="s">
        <v>38</v>
      </c>
      <c r="B21" s="27"/>
      <c r="C21" s="21">
        <f>SUM(C6:C20)</f>
        <v>258482</v>
      </c>
      <c r="D21" s="21"/>
      <c r="E21" s="21">
        <f>SUM(E6:E20)</f>
        <v>493420.42000000004</v>
      </c>
      <c r="F21" s="29">
        <f>SUM(F6:F20)</f>
        <v>258036</v>
      </c>
      <c r="G21" s="21"/>
      <c r="H21" s="21">
        <f>SUM(H6:H20)</f>
        <v>202127.52</v>
      </c>
      <c r="I21" s="21">
        <f>SUM(I6:I20)</f>
        <v>33256.9</v>
      </c>
      <c r="J21" s="21">
        <v>446</v>
      </c>
    </row>
    <row r="22" spans="1:10" ht="15" thickBot="1">
      <c r="A22" s="30" t="s">
        <v>119</v>
      </c>
      <c r="B22" s="31"/>
      <c r="C22" s="33">
        <f>SUM(C21)</f>
        <v>258482</v>
      </c>
      <c r="D22" s="33"/>
      <c r="E22" s="33">
        <f>SUM(E21)</f>
        <v>493420.42000000004</v>
      </c>
      <c r="F22" s="33">
        <f>SUM(F21)</f>
        <v>258036</v>
      </c>
      <c r="G22" s="33"/>
      <c r="H22" s="33">
        <f>SUM(E22:G22)</f>
        <v>751456.42</v>
      </c>
      <c r="I22" s="33">
        <f>SUM(I21)</f>
        <v>33256.9</v>
      </c>
      <c r="J22" s="34">
        <f>SUM(J21)</f>
        <v>446</v>
      </c>
    </row>
  </sheetData>
  <mergeCells count="10">
    <mergeCell ref="A5:J5"/>
    <mergeCell ref="A19:J19"/>
    <mergeCell ref="A2:J2"/>
    <mergeCell ref="A3:A4"/>
    <mergeCell ref="B3:B4"/>
    <mergeCell ref="C3:D3"/>
    <mergeCell ref="E3:E4"/>
    <mergeCell ref="F3:G3"/>
    <mergeCell ref="H3:I3"/>
    <mergeCell ref="J3:J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60" zoomScaleNormal="100" workbookViewId="0">
      <selection activeCell="K10" sqref="K10"/>
    </sheetView>
  </sheetViews>
  <sheetFormatPr defaultRowHeight="14.25"/>
  <cols>
    <col min="1" max="1" width="13.375" customWidth="1"/>
    <col min="2" max="2" width="15" customWidth="1"/>
    <col min="3" max="3" width="9.25" bestFit="1" customWidth="1"/>
    <col min="4" max="4" width="9.125" bestFit="1" customWidth="1"/>
    <col min="5" max="6" width="9.25" bestFit="1" customWidth="1"/>
    <col min="7" max="9" width="9.125" bestFit="1" customWidth="1"/>
    <col min="10" max="10" width="13.25" customWidth="1"/>
  </cols>
  <sheetData>
    <row r="1" spans="1:10" ht="15" thickBot="1"/>
    <row r="2" spans="1:10" ht="35.25" customHeight="1" thickBot="1">
      <c r="A2" s="267" t="s">
        <v>132</v>
      </c>
      <c r="B2" s="268"/>
      <c r="C2" s="268"/>
      <c r="D2" s="268"/>
      <c r="E2" s="268"/>
      <c r="F2" s="268"/>
      <c r="G2" s="268"/>
      <c r="H2" s="268"/>
      <c r="I2" s="268"/>
      <c r="J2" s="269"/>
    </row>
    <row r="3" spans="1:10" ht="48" customHeight="1">
      <c r="A3" s="325" t="s">
        <v>0</v>
      </c>
      <c r="B3" s="278" t="s">
        <v>1</v>
      </c>
      <c r="C3" s="280" t="s">
        <v>2</v>
      </c>
      <c r="D3" s="280"/>
      <c r="E3" s="280" t="s">
        <v>3</v>
      </c>
      <c r="F3" s="280" t="s">
        <v>4</v>
      </c>
      <c r="G3" s="280"/>
      <c r="H3" s="280" t="s">
        <v>5</v>
      </c>
      <c r="I3" s="280"/>
      <c r="J3" s="327" t="s">
        <v>6</v>
      </c>
    </row>
    <row r="4" spans="1:10" ht="51">
      <c r="A4" s="326"/>
      <c r="B4" s="279"/>
      <c r="C4" s="21" t="s">
        <v>7</v>
      </c>
      <c r="D4" s="21" t="s">
        <v>8</v>
      </c>
      <c r="E4" s="281"/>
      <c r="F4" s="21" t="s">
        <v>7</v>
      </c>
      <c r="G4" s="21" t="s">
        <v>8</v>
      </c>
      <c r="H4" s="21" t="s">
        <v>9</v>
      </c>
      <c r="I4" s="21" t="s">
        <v>10</v>
      </c>
      <c r="J4" s="328"/>
    </row>
    <row r="5" spans="1:10" ht="27" customHeight="1">
      <c r="A5" s="323" t="s">
        <v>133</v>
      </c>
      <c r="B5" s="285"/>
      <c r="C5" s="285"/>
      <c r="D5" s="285"/>
      <c r="E5" s="285"/>
      <c r="F5" s="285"/>
      <c r="G5" s="285"/>
      <c r="H5" s="285"/>
      <c r="I5" s="285"/>
      <c r="J5" s="324"/>
    </row>
    <row r="6" spans="1:10" ht="89.25">
      <c r="A6" s="177" t="s">
        <v>68</v>
      </c>
      <c r="B6" s="180" t="s">
        <v>134</v>
      </c>
      <c r="C6" s="35">
        <v>20000</v>
      </c>
      <c r="D6" s="36">
        <f>C6/E6</f>
        <v>1.0052953934851832</v>
      </c>
      <c r="E6" s="35">
        <v>19894.650000000001</v>
      </c>
      <c r="F6" s="35">
        <v>19894.650000000001</v>
      </c>
      <c r="G6" s="37">
        <f>F6/E6</f>
        <v>1</v>
      </c>
      <c r="H6" s="38">
        <v>0</v>
      </c>
      <c r="I6" s="38">
        <v>0</v>
      </c>
      <c r="J6" s="39" t="s">
        <v>135</v>
      </c>
    </row>
    <row r="7" spans="1:10" ht="38.25">
      <c r="A7" s="177" t="s">
        <v>136</v>
      </c>
      <c r="B7" s="158" t="s">
        <v>137</v>
      </c>
      <c r="C7" s="40">
        <v>13000</v>
      </c>
      <c r="D7" s="37">
        <f>C7/E7</f>
        <v>0.69148936170212771</v>
      </c>
      <c r="E7" s="38">
        <v>18800</v>
      </c>
      <c r="F7" s="40">
        <v>13000</v>
      </c>
      <c r="G7" s="37">
        <f>F7/E7</f>
        <v>0.69148936170212771</v>
      </c>
      <c r="H7" s="38">
        <v>3100</v>
      </c>
      <c r="I7" s="38">
        <v>2700</v>
      </c>
      <c r="J7" s="39" t="s">
        <v>138</v>
      </c>
    </row>
    <row r="8" spans="1:10" ht="102">
      <c r="A8" s="177" t="s">
        <v>68</v>
      </c>
      <c r="B8" s="158" t="s">
        <v>139</v>
      </c>
      <c r="C8" s="35">
        <v>2000</v>
      </c>
      <c r="D8" s="36">
        <f>C8/E8</f>
        <v>0.76923076923076927</v>
      </c>
      <c r="E8" s="35">
        <v>2600</v>
      </c>
      <c r="F8" s="35">
        <v>2000</v>
      </c>
      <c r="G8" s="37">
        <f>F8/E8</f>
        <v>0.76923076923076927</v>
      </c>
      <c r="H8" s="38">
        <v>600</v>
      </c>
      <c r="I8" s="38">
        <v>0</v>
      </c>
      <c r="J8" s="39" t="s">
        <v>140</v>
      </c>
    </row>
    <row r="9" spans="1:10" ht="64.5" thickBot="1">
      <c r="A9" s="178" t="s">
        <v>136</v>
      </c>
      <c r="B9" s="179" t="s">
        <v>141</v>
      </c>
      <c r="C9" s="41">
        <v>25000</v>
      </c>
      <c r="D9" s="42">
        <f>C9/E9</f>
        <v>1</v>
      </c>
      <c r="E9" s="43">
        <v>25000</v>
      </c>
      <c r="F9" s="41">
        <v>25000</v>
      </c>
      <c r="G9" s="42">
        <f>F9/E9</f>
        <v>1</v>
      </c>
      <c r="H9" s="43">
        <v>0</v>
      </c>
      <c r="I9" s="43">
        <v>0</v>
      </c>
      <c r="J9" s="44" t="s">
        <v>142</v>
      </c>
    </row>
    <row r="10" spans="1:10" ht="18" customHeight="1" thickBot="1">
      <c r="A10" s="30" t="s">
        <v>119</v>
      </c>
      <c r="B10" s="31"/>
      <c r="C10" s="181">
        <f>SUM(C6:C9)</f>
        <v>60000</v>
      </c>
      <c r="D10" s="33"/>
      <c r="E10" s="181">
        <f>SUM(E6:E9)</f>
        <v>66294.649999999994</v>
      </c>
      <c r="F10" s="181">
        <f>SUM(F6:F9)</f>
        <v>59894.65</v>
      </c>
      <c r="G10" s="33"/>
      <c r="H10" s="181">
        <f>SUM(H6:H9)</f>
        <v>3700</v>
      </c>
      <c r="I10" s="181">
        <f>SUM(I6:I9)</f>
        <v>2700</v>
      </c>
      <c r="J10" s="34"/>
    </row>
  </sheetData>
  <sheetProtection selectLockedCells="1" selectUnlockedCells="1"/>
  <mergeCells count="9">
    <mergeCell ref="A5:J5"/>
    <mergeCell ref="A2:J2"/>
    <mergeCell ref="A3:A4"/>
    <mergeCell ref="B3:B4"/>
    <mergeCell ref="C3:D3"/>
    <mergeCell ref="E3:E4"/>
    <mergeCell ref="F3:G3"/>
    <mergeCell ref="H3:I3"/>
    <mergeCell ref="J3:J4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9</vt:i4>
      </vt:variant>
    </vt:vector>
  </HeadingPairs>
  <TitlesOfParts>
    <vt:vector size="23" baseType="lpstr">
      <vt:lpstr>Wydział Kultury</vt:lpstr>
      <vt:lpstr>Wydział Zdrowia i Polityki Społ</vt:lpstr>
      <vt:lpstr>Wydział Sportu i Rekreacji</vt:lpstr>
      <vt:lpstr>Wydział Edukacji</vt:lpstr>
      <vt:lpstr>Wydział Srodowiska i Ekologii</vt:lpstr>
      <vt:lpstr>Wydział Ochrony Ludności</vt:lpstr>
      <vt:lpstr>Wydział Komunkacji Społecznej</vt:lpstr>
      <vt:lpstr>Wydział Promocji i Turystyki</vt:lpstr>
      <vt:lpstr>BTCM</vt:lpstr>
      <vt:lpstr>Biuro Rewitalizacji</vt:lpstr>
      <vt:lpstr>Wydział Gospodarki Komunalnej</vt:lpstr>
      <vt:lpstr>MOPR</vt:lpstr>
      <vt:lpstr>CWB</vt:lpstr>
      <vt:lpstr>BOU</vt:lpstr>
      <vt:lpstr>'Wydział Edukacji'!Obszar_wydruku</vt:lpstr>
      <vt:lpstr>MOPR!Tytuły_wydruku</vt:lpstr>
      <vt:lpstr>'Wydział Edukacji'!Tytuły_wydruku</vt:lpstr>
      <vt:lpstr>'Wydział Gospodarki Komunalnej'!Tytuły_wydruku</vt:lpstr>
      <vt:lpstr>'Wydział Komunkacji Społecznej'!Tytuły_wydruku</vt:lpstr>
      <vt:lpstr>'Wydział Promocji i Turystyki'!Tytuły_wydruku</vt:lpstr>
      <vt:lpstr>'Wydział Sportu i Rekreacji'!Tytuły_wydruku</vt:lpstr>
      <vt:lpstr>'Wydział Srodowiska i Ekologii'!Tytuły_wydruku</vt:lpstr>
      <vt:lpstr>'Wydział Zdrowia i Polityki Społ'!Tytuły_wydruku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Duda</dc:creator>
  <cp:lastModifiedBy>Paweł Piotrowicz</cp:lastModifiedBy>
  <cp:lastPrinted>2022-05-30T13:22:48Z</cp:lastPrinted>
  <dcterms:created xsi:type="dcterms:W3CDTF">2022-05-16T12:36:52Z</dcterms:created>
  <dcterms:modified xsi:type="dcterms:W3CDTF">2022-05-31T11:20:14Z</dcterms:modified>
</cp:coreProperties>
</file>